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 tabRatio="882"/>
  </bookViews>
  <sheets>
    <sheet name="FileInfo" sheetId="7" r:id="rId1"/>
    <sheet name="Centre-State Revenues-Energy" sheetId="15" r:id="rId2"/>
    <sheet name="Select States Revenue-Energy" sheetId="18" r:id="rId3"/>
    <sheet name=" Final Coal revenues" sheetId="28" r:id="rId4"/>
    <sheet name="Final Petroleum revenues " sheetId="29" r:id="rId5"/>
    <sheet name="Duty on Electricity " sheetId="27" r:id="rId6"/>
    <sheet name="GrossRevenues_Centre_States" sheetId="5" r:id="rId7"/>
    <sheet name="TaxNT&amp;TotRevenues-Select states" sheetId="20" r:id="rId8"/>
  </sheets>
  <definedNames>
    <definedName name="_xlnm._FilterDatabase" localSheetId="2" hidden="1">'Select States Revenue-Energy'!$A$3:$BJ$28</definedName>
    <definedName name="ExternalData_1" localSheetId="5" hidden="1">'Duty on Electricity '!$S$22:$AG$23</definedName>
    <definedName name="ExternalData_2" localSheetId="5" hidden="1">'Duty on Electricity '!$S$6:$AG$7</definedName>
    <definedName name="ExternalData_3" localSheetId="5" hidden="1">'Duty on Electricity '!$S$11:$AG$12</definedName>
    <definedName name="ExternalData_4" localSheetId="5" hidden="1">'Duty on Electricity '!$S$16:$AG$17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29" l="1"/>
  <c r="D58" i="29"/>
  <c r="C58" i="29"/>
  <c r="AZ13" i="18"/>
  <c r="BA13" i="18"/>
  <c r="BB13" i="18"/>
  <c r="BC13" i="18"/>
  <c r="BD13" i="18"/>
  <c r="BE13" i="18"/>
  <c r="BF13" i="18"/>
  <c r="BG13" i="18"/>
  <c r="BH13" i="18"/>
  <c r="BI13" i="18"/>
  <c r="BJ13" i="18"/>
  <c r="AY13" i="18"/>
  <c r="AX10" i="18"/>
  <c r="AX11" i="18"/>
  <c r="AX12" i="18"/>
  <c r="AX13" i="18"/>
  <c r="AX14" i="18"/>
  <c r="AX15" i="18"/>
  <c r="AW10" i="18"/>
  <c r="AW11" i="18"/>
  <c r="AW12" i="18"/>
  <c r="AW13" i="18"/>
  <c r="AW14" i="18"/>
  <c r="AW15" i="18"/>
  <c r="AV14" i="18"/>
  <c r="AV15" i="18"/>
  <c r="AV13" i="18"/>
  <c r="AV12" i="18"/>
  <c r="AV11" i="18"/>
  <c r="BI10" i="18"/>
  <c r="BJ10" i="18"/>
  <c r="BG10" i="18"/>
  <c r="BH10" i="18"/>
  <c r="BE10" i="18"/>
  <c r="BF10" i="18"/>
  <c r="BC10" i="18"/>
  <c r="BD10" i="18"/>
  <c r="BA10" i="18"/>
  <c r="BB10" i="18"/>
  <c r="AY10" i="18"/>
  <c r="AZ10" i="18"/>
  <c r="AV10" i="18"/>
  <c r="AJ13" i="18"/>
  <c r="AK13" i="18"/>
  <c r="AL13" i="18"/>
  <c r="AM13" i="18"/>
  <c r="AN13" i="18"/>
  <c r="AO13" i="18"/>
  <c r="AP13" i="18"/>
  <c r="AQ13" i="18"/>
  <c r="AR13" i="18"/>
  <c r="AS13" i="18"/>
  <c r="AT13" i="18"/>
  <c r="AU13" i="18"/>
  <c r="AH10" i="18"/>
  <c r="AH11" i="18"/>
  <c r="AH12" i="18"/>
  <c r="AI12" i="18" s="1"/>
  <c r="AH13" i="18"/>
  <c r="AH14" i="18"/>
  <c r="AH15" i="18"/>
  <c r="AG15" i="18"/>
  <c r="AI15" i="18" s="1"/>
  <c r="AG14" i="18"/>
  <c r="AG13" i="18"/>
  <c r="AG12" i="18"/>
  <c r="AG11" i="18"/>
  <c r="AI11" i="18" s="1"/>
  <c r="AR10" i="18"/>
  <c r="AS10" i="18"/>
  <c r="AT10" i="18"/>
  <c r="AU10" i="18"/>
  <c r="AO10" i="18"/>
  <c r="AP10" i="18"/>
  <c r="AQ10" i="18"/>
  <c r="AL10" i="18"/>
  <c r="AM10" i="18"/>
  <c r="AN10" i="18"/>
  <c r="AJ10" i="18"/>
  <c r="AK10" i="18"/>
  <c r="AG10" i="18"/>
  <c r="V13" i="18"/>
  <c r="W13" i="18"/>
  <c r="X13" i="18"/>
  <c r="Y13" i="18"/>
  <c r="Z13" i="18"/>
  <c r="AA13" i="18"/>
  <c r="AB13" i="18"/>
  <c r="AC13" i="18"/>
  <c r="AD13" i="18"/>
  <c r="AE13" i="18"/>
  <c r="AF13" i="18"/>
  <c r="U13" i="18"/>
  <c r="S10" i="18"/>
  <c r="S11" i="18"/>
  <c r="S12" i="18"/>
  <c r="S13" i="18"/>
  <c r="S14" i="18"/>
  <c r="S15" i="18"/>
  <c r="R15" i="18"/>
  <c r="T15" i="18" s="1"/>
  <c r="R14" i="18"/>
  <c r="R13" i="18"/>
  <c r="R12" i="18"/>
  <c r="R11" i="18"/>
  <c r="T11" i="18" s="1"/>
  <c r="AD10" i="18"/>
  <c r="AE10" i="18"/>
  <c r="AF10" i="18"/>
  <c r="U10" i="18"/>
  <c r="V10" i="18"/>
  <c r="W10" i="18"/>
  <c r="X10" i="18"/>
  <c r="Y10" i="18"/>
  <c r="Z10" i="18"/>
  <c r="AA10" i="18"/>
  <c r="AB10" i="18"/>
  <c r="AC10" i="18"/>
  <c r="R10" i="18"/>
  <c r="G13" i="18"/>
  <c r="H13" i="18"/>
  <c r="I13" i="18"/>
  <c r="J13" i="18"/>
  <c r="K13" i="18"/>
  <c r="L13" i="18"/>
  <c r="M13" i="18"/>
  <c r="N13" i="18"/>
  <c r="O13" i="18"/>
  <c r="P13" i="18"/>
  <c r="Q13" i="18"/>
  <c r="F13" i="18"/>
  <c r="Q10" i="18"/>
  <c r="N10" i="18"/>
  <c r="O10" i="18"/>
  <c r="P10" i="18"/>
  <c r="M10" i="18"/>
  <c r="L10" i="18"/>
  <c r="K10" i="18"/>
  <c r="I10" i="18"/>
  <c r="J10" i="18"/>
  <c r="G10" i="18"/>
  <c r="H10" i="18"/>
  <c r="F10" i="18"/>
  <c r="D10" i="18"/>
  <c r="D11" i="18"/>
  <c r="D12" i="18"/>
  <c r="E12" i="18" s="1"/>
  <c r="D13" i="18"/>
  <c r="D14" i="18"/>
  <c r="D15" i="18"/>
  <c r="C15" i="18"/>
  <c r="E15" i="18" s="1"/>
  <c r="C14" i="18"/>
  <c r="C13" i="18"/>
  <c r="C12" i="18"/>
  <c r="C11" i="18"/>
  <c r="E11" i="18" s="1"/>
  <c r="C10" i="18"/>
  <c r="E10" i="18" s="1"/>
  <c r="T13" i="18" l="1"/>
  <c r="AI13" i="18"/>
  <c r="T10" i="18"/>
  <c r="T14" i="18"/>
  <c r="AI10" i="18"/>
  <c r="AI14" i="18"/>
  <c r="E14" i="18"/>
  <c r="E13" i="18"/>
  <c r="T12" i="18"/>
  <c r="M7" i="15" l="1"/>
  <c r="G7" i="15"/>
  <c r="C63" i="29"/>
  <c r="D8" i="15" s="1"/>
  <c r="L62" i="29"/>
  <c r="G62" i="29"/>
  <c r="M63" i="29"/>
  <c r="N8" i="15" s="1"/>
  <c r="L63" i="29"/>
  <c r="M8" i="15" s="1"/>
  <c r="J63" i="29"/>
  <c r="K8" i="15" s="1"/>
  <c r="J62" i="29"/>
  <c r="I62" i="29"/>
  <c r="G63" i="29"/>
  <c r="H8" i="15" s="1"/>
  <c r="F62" i="29"/>
  <c r="D62" i="29"/>
  <c r="E7" i="15" s="1"/>
  <c r="J7" i="15" l="1"/>
  <c r="K7" i="15"/>
  <c r="H7" i="15"/>
  <c r="N63" i="29"/>
  <c r="J64" i="29"/>
  <c r="D63" i="29"/>
  <c r="H62" i="29"/>
  <c r="G66" i="29" s="1"/>
  <c r="G64" i="29"/>
  <c r="I63" i="29"/>
  <c r="C19" i="29"/>
  <c r="C62" i="29"/>
  <c r="F63" i="29"/>
  <c r="K62" i="29"/>
  <c r="J66" i="29" s="1"/>
  <c r="D57" i="29"/>
  <c r="M62" i="29"/>
  <c r="L64" i="29"/>
  <c r="K63" i="29" l="1"/>
  <c r="J8" i="15"/>
  <c r="I66" i="29"/>
  <c r="E63" i="29"/>
  <c r="E8" i="15"/>
  <c r="H63" i="29"/>
  <c r="G8" i="15"/>
  <c r="F66" i="29"/>
  <c r="M64" i="29"/>
  <c r="N7" i="15"/>
  <c r="D7" i="15"/>
  <c r="D44" i="29"/>
  <c r="C31" i="29"/>
  <c r="C44" i="29"/>
  <c r="I64" i="29"/>
  <c r="D64" i="29"/>
  <c r="N62" i="29"/>
  <c r="H64" i="29"/>
  <c r="D19" i="29"/>
  <c r="K64" i="29"/>
  <c r="C64" i="29"/>
  <c r="E62" i="29"/>
  <c r="C57" i="29"/>
  <c r="F64" i="29"/>
  <c r="N64" i="29" l="1"/>
  <c r="L66" i="29"/>
  <c r="M66" i="29"/>
  <c r="E64" i="29"/>
  <c r="D66" i="29"/>
  <c r="C66" i="29"/>
  <c r="D31" i="29"/>
  <c r="D50" i="28" l="1"/>
  <c r="C50" i="28"/>
  <c r="BJ4" i="18"/>
  <c r="BJ5" i="18"/>
  <c r="BJ7" i="18" s="1"/>
  <c r="BJ6" i="18"/>
  <c r="BJ8" i="18"/>
  <c r="BI4" i="18"/>
  <c r="BI5" i="18"/>
  <c r="BI7" i="18" s="1"/>
  <c r="BI6" i="18"/>
  <c r="BI8" i="18"/>
  <c r="BH4" i="18"/>
  <c r="BH5" i="18"/>
  <c r="BH6" i="18"/>
  <c r="BH7" i="18"/>
  <c r="BH8" i="18"/>
  <c r="BF4" i="18"/>
  <c r="BG4" i="18"/>
  <c r="BF5" i="18"/>
  <c r="BG5" i="18"/>
  <c r="BF6" i="18"/>
  <c r="BG6" i="18"/>
  <c r="BF7" i="18"/>
  <c r="BF8" i="18"/>
  <c r="BG8" i="18"/>
  <c r="BE4" i="18"/>
  <c r="BE5" i="18"/>
  <c r="BE7" i="18" s="1"/>
  <c r="BE6" i="18"/>
  <c r="BE8" i="18"/>
  <c r="BC4" i="18"/>
  <c r="BD4" i="18"/>
  <c r="BC5" i="18"/>
  <c r="BD5" i="18"/>
  <c r="BC6" i="18"/>
  <c r="BC7" i="18" s="1"/>
  <c r="BD6" i="18"/>
  <c r="BD7" i="18" s="1"/>
  <c r="BC8" i="18"/>
  <c r="BD8" i="18"/>
  <c r="BA4" i="18"/>
  <c r="BB4" i="18"/>
  <c r="BA5" i="18"/>
  <c r="BB5" i="18"/>
  <c r="BA6" i="18"/>
  <c r="BB6" i="18"/>
  <c r="BA8" i="18"/>
  <c r="BB8" i="18"/>
  <c r="AZ4" i="18"/>
  <c r="AZ5" i="18"/>
  <c r="AZ6" i="18"/>
  <c r="AZ7" i="18"/>
  <c r="AZ8" i="18"/>
  <c r="AY8" i="18"/>
  <c r="AY6" i="18"/>
  <c r="AY5" i="18"/>
  <c r="AY7" i="18" s="1"/>
  <c r="AY4" i="18"/>
  <c r="AW8" i="18"/>
  <c r="AV8" i="18"/>
  <c r="AX8" i="18" s="1"/>
  <c r="AW4" i="18"/>
  <c r="AW5" i="18"/>
  <c r="AW6" i="18"/>
  <c r="AV5" i="18"/>
  <c r="AX5" i="18" s="1"/>
  <c r="AV6" i="18"/>
  <c r="AX6" i="18" s="1"/>
  <c r="AV4" i="18"/>
  <c r="AT4" i="18"/>
  <c r="AU4" i="18"/>
  <c r="AT5" i="18"/>
  <c r="AU5" i="18"/>
  <c r="AT6" i="18"/>
  <c r="AU6" i="18"/>
  <c r="AT7" i="18"/>
  <c r="AT8" i="18"/>
  <c r="AU8" i="18"/>
  <c r="AR4" i="18"/>
  <c r="AS4" i="18"/>
  <c r="AR5" i="18"/>
  <c r="AS5" i="18"/>
  <c r="AR6" i="18"/>
  <c r="AR7" i="18" s="1"/>
  <c r="AS6" i="18"/>
  <c r="AS7" i="18" s="1"/>
  <c r="AR8" i="18"/>
  <c r="AS8" i="18"/>
  <c r="AP4" i="18"/>
  <c r="AQ4" i="18"/>
  <c r="AP5" i="18"/>
  <c r="AQ5" i="18"/>
  <c r="AP6" i="18"/>
  <c r="AP7" i="18" s="1"/>
  <c r="AQ6" i="18"/>
  <c r="AQ7" i="18" s="1"/>
  <c r="AP8" i="18"/>
  <c r="AQ8" i="18"/>
  <c r="AN4" i="18"/>
  <c r="AO4" i="18"/>
  <c r="AN5" i="18"/>
  <c r="AO5" i="18"/>
  <c r="AN6" i="18"/>
  <c r="AO6" i="18"/>
  <c r="AN8" i="18"/>
  <c r="AO8" i="18"/>
  <c r="AK4" i="18"/>
  <c r="AL4" i="18"/>
  <c r="AM4" i="18"/>
  <c r="AK5" i="18"/>
  <c r="AK7" i="18" s="1"/>
  <c r="AL5" i="18"/>
  <c r="AM5" i="18"/>
  <c r="AK6" i="18"/>
  <c r="AL6" i="18"/>
  <c r="AL7" i="18" s="1"/>
  <c r="AM6" i="18"/>
  <c r="AM7" i="18" s="1"/>
  <c r="AK8" i="18"/>
  <c r="AL8" i="18"/>
  <c r="AM8" i="18"/>
  <c r="AJ8" i="18"/>
  <c r="AJ6" i="18"/>
  <c r="AJ5" i="18"/>
  <c r="AJ4" i="18"/>
  <c r="AH8" i="18"/>
  <c r="AG8" i="18"/>
  <c r="AH4" i="18"/>
  <c r="AI4" i="18" s="1"/>
  <c r="AH5" i="18"/>
  <c r="AH6" i="18"/>
  <c r="AG5" i="18"/>
  <c r="AG6" i="18"/>
  <c r="AI6" i="18" s="1"/>
  <c r="AG4" i="18"/>
  <c r="AF4" i="18"/>
  <c r="AF5" i="18"/>
  <c r="AF6" i="18"/>
  <c r="AF8" i="18"/>
  <c r="AD4" i="18"/>
  <c r="AE4" i="18"/>
  <c r="AD5" i="18"/>
  <c r="AE5" i="18"/>
  <c r="AD6" i="18"/>
  <c r="AE6" i="18"/>
  <c r="AD8" i="18"/>
  <c r="AE8" i="18"/>
  <c r="AC4" i="18"/>
  <c r="AC5" i="18"/>
  <c r="AC7" i="18" s="1"/>
  <c r="AC6" i="18"/>
  <c r="AC8" i="18"/>
  <c r="AB4" i="18"/>
  <c r="AB5" i="18"/>
  <c r="AB6" i="18"/>
  <c r="AB8" i="18"/>
  <c r="AA4" i="18"/>
  <c r="AA5" i="18"/>
  <c r="AA6" i="18"/>
  <c r="AA8" i="18"/>
  <c r="Y4" i="18"/>
  <c r="Z4" i="18"/>
  <c r="Y5" i="18"/>
  <c r="Z5" i="18"/>
  <c r="Y6" i="18"/>
  <c r="Z6" i="18"/>
  <c r="Z7" i="18" s="1"/>
  <c r="Y8" i="18"/>
  <c r="Z8" i="18"/>
  <c r="W4" i="18"/>
  <c r="X4" i="18"/>
  <c r="W5" i="18"/>
  <c r="X5" i="18"/>
  <c r="W6" i="18"/>
  <c r="X6" i="18"/>
  <c r="X7" i="18" s="1"/>
  <c r="W8" i="18"/>
  <c r="X8" i="18"/>
  <c r="V4" i="18"/>
  <c r="V5" i="18"/>
  <c r="V6" i="18"/>
  <c r="V8" i="18"/>
  <c r="U8" i="18"/>
  <c r="U6" i="18"/>
  <c r="U5" i="18"/>
  <c r="U4" i="18"/>
  <c r="S8" i="18"/>
  <c r="R8" i="18"/>
  <c r="T8" i="18" s="1"/>
  <c r="S4" i="18"/>
  <c r="T4" i="18" s="1"/>
  <c r="S5" i="18"/>
  <c r="S6" i="18"/>
  <c r="R6" i="18"/>
  <c r="T6" i="18" s="1"/>
  <c r="R5" i="18"/>
  <c r="T5" i="18" s="1"/>
  <c r="R4" i="18"/>
  <c r="Q4" i="18"/>
  <c r="Q5" i="18"/>
  <c r="Q7" i="18" s="1"/>
  <c r="Q6" i="18"/>
  <c r="Q8" i="18"/>
  <c r="P4" i="18"/>
  <c r="P5" i="18"/>
  <c r="P6" i="18"/>
  <c r="P7" i="18"/>
  <c r="P8" i="18"/>
  <c r="O4" i="18"/>
  <c r="O5" i="18"/>
  <c r="O6" i="18"/>
  <c r="O8" i="18"/>
  <c r="N4" i="18"/>
  <c r="N5" i="18"/>
  <c r="N6" i="18"/>
  <c r="N8" i="18"/>
  <c r="M4" i="18"/>
  <c r="M5" i="18"/>
  <c r="M6" i="18"/>
  <c r="M8" i="18"/>
  <c r="L4" i="18"/>
  <c r="L5" i="18"/>
  <c r="L6" i="18"/>
  <c r="L8" i="18"/>
  <c r="J4" i="18"/>
  <c r="K4" i="18"/>
  <c r="J5" i="18"/>
  <c r="K5" i="18"/>
  <c r="J6" i="18"/>
  <c r="K6" i="18"/>
  <c r="J8" i="18"/>
  <c r="K8" i="18"/>
  <c r="I4" i="18"/>
  <c r="I5" i="18"/>
  <c r="I6" i="18"/>
  <c r="I8" i="18"/>
  <c r="H4" i="18"/>
  <c r="H5" i="18"/>
  <c r="H6" i="18"/>
  <c r="H8" i="18"/>
  <c r="G4" i="18"/>
  <c r="G5" i="18"/>
  <c r="G6" i="18"/>
  <c r="G8" i="18"/>
  <c r="F8" i="18"/>
  <c r="F6" i="18"/>
  <c r="F5" i="18"/>
  <c r="F4" i="18"/>
  <c r="D8" i="18"/>
  <c r="C8" i="18"/>
  <c r="C6" i="18"/>
  <c r="E6" i="18" s="1"/>
  <c r="D6" i="18"/>
  <c r="C5" i="18"/>
  <c r="D5" i="18"/>
  <c r="E5" i="18" s="1"/>
  <c r="D4" i="18"/>
  <c r="E4" i="18" s="1"/>
  <c r="C4" i="18"/>
  <c r="AW7" i="18"/>
  <c r="AV7" i="18"/>
  <c r="AX7" i="18" s="1"/>
  <c r="S7" i="18"/>
  <c r="M4" i="15"/>
  <c r="J4" i="15"/>
  <c r="G4" i="15"/>
  <c r="D4" i="15"/>
  <c r="L54" i="28"/>
  <c r="G54" i="28"/>
  <c r="H4" i="15" s="1"/>
  <c r="C54" i="28"/>
  <c r="M55" i="28"/>
  <c r="N5" i="15" s="1"/>
  <c r="J55" i="28"/>
  <c r="K5" i="15" s="1"/>
  <c r="J54" i="28"/>
  <c r="J56" i="28" s="1"/>
  <c r="I54" i="28"/>
  <c r="G55" i="28"/>
  <c r="H5" i="15" s="1"/>
  <c r="F54" i="28"/>
  <c r="D55" i="28"/>
  <c r="E5" i="15" s="1"/>
  <c r="AF7" i="18" l="1"/>
  <c r="I7" i="18"/>
  <c r="K7" i="18"/>
  <c r="O7" i="18"/>
  <c r="AD7" i="18"/>
  <c r="AI8" i="18"/>
  <c r="AO7" i="18"/>
  <c r="AG7" i="18"/>
  <c r="K4" i="15"/>
  <c r="J7" i="18"/>
  <c r="U7" i="18"/>
  <c r="V7" i="18"/>
  <c r="AA7" i="18"/>
  <c r="AB7" i="18"/>
  <c r="AE7" i="18"/>
  <c r="AN7" i="18"/>
  <c r="AU7" i="18"/>
  <c r="BB7" i="18"/>
  <c r="BG7" i="18"/>
  <c r="BA7" i="18"/>
  <c r="AI5" i="18"/>
  <c r="D7" i="18"/>
  <c r="G7" i="18"/>
  <c r="H7" i="18"/>
  <c r="W7" i="18"/>
  <c r="Y7" i="18"/>
  <c r="AH7" i="18"/>
  <c r="R7" i="18"/>
  <c r="T7" i="18" s="1"/>
  <c r="L7" i="18"/>
  <c r="M7" i="18"/>
  <c r="N7" i="18"/>
  <c r="AX4" i="18"/>
  <c r="F7" i="18"/>
  <c r="AJ7" i="18"/>
  <c r="H54" i="28"/>
  <c r="F55" i="28"/>
  <c r="D24" i="28"/>
  <c r="K54" i="28"/>
  <c r="G56" i="28"/>
  <c r="C55" i="28"/>
  <c r="L55" i="28"/>
  <c r="I55" i="28"/>
  <c r="D54" i="28"/>
  <c r="E54" i="28"/>
  <c r="M54" i="28"/>
  <c r="H55" i="28" l="1"/>
  <c r="G5" i="15"/>
  <c r="D56" i="28"/>
  <c r="E4" i="15"/>
  <c r="K55" i="28"/>
  <c r="J5" i="15"/>
  <c r="E55" i="28"/>
  <c r="E56" i="28" s="1"/>
  <c r="D5" i="15"/>
  <c r="AI7" i="18"/>
  <c r="M56" i="28"/>
  <c r="N4" i="15"/>
  <c r="N55" i="28"/>
  <c r="M5" i="15"/>
  <c r="I56" i="28"/>
  <c r="H56" i="28"/>
  <c r="C37" i="28"/>
  <c r="L56" i="28"/>
  <c r="N54" i="28"/>
  <c r="K56" i="28"/>
  <c r="F56" i="28"/>
  <c r="D37" i="28"/>
  <c r="C24" i="28"/>
  <c r="C56" i="28"/>
  <c r="N56" i="28" l="1"/>
  <c r="BG17" i="18"/>
  <c r="BH17" i="18"/>
  <c r="BI17" i="18"/>
  <c r="BJ17" i="18"/>
  <c r="BE17" i="18"/>
  <c r="BF17" i="18"/>
  <c r="BD17" i="18"/>
  <c r="BB17" i="18"/>
  <c r="BC17" i="18"/>
  <c r="AZ17" i="18"/>
  <c r="BA17" i="18"/>
  <c r="AY17" i="18"/>
  <c r="AX17" i="18"/>
  <c r="AW17" i="18"/>
  <c r="H10" i="15"/>
  <c r="AS17" i="18"/>
  <c r="AT17" i="18"/>
  <c r="AU17" i="18"/>
  <c r="AQ17" i="18"/>
  <c r="AR17" i="18"/>
  <c r="AO17" i="18"/>
  <c r="AP17" i="18"/>
  <c r="AM17" i="18"/>
  <c r="AN17" i="18"/>
  <c r="AK17" i="18"/>
  <c r="AL17" i="18"/>
  <c r="AI17" i="18"/>
  <c r="AJ17" i="18"/>
  <c r="AH17" i="18"/>
  <c r="AE17" i="18"/>
  <c r="AF17" i="18"/>
  <c r="AB17" i="18"/>
  <c r="AC17" i="18"/>
  <c r="AD17" i="18"/>
  <c r="X17" i="18"/>
  <c r="Y17" i="18"/>
  <c r="Z17" i="18"/>
  <c r="AA17" i="18"/>
  <c r="V17" i="18"/>
  <c r="W17" i="18"/>
  <c r="T17" i="18"/>
  <c r="U17" i="18"/>
  <c r="S17" i="18"/>
  <c r="O17" i="18"/>
  <c r="P17" i="18"/>
  <c r="Q17" i="18"/>
  <c r="M17" i="18"/>
  <c r="N17" i="18"/>
  <c r="K17" i="18"/>
  <c r="L17" i="18"/>
  <c r="J17" i="18"/>
  <c r="I17" i="18"/>
  <c r="H17" i="18"/>
  <c r="G17" i="18"/>
  <c r="F17" i="18"/>
  <c r="E17" i="18"/>
  <c r="D17" i="18"/>
  <c r="M29" i="27"/>
  <c r="N10" i="15" s="1"/>
  <c r="L29" i="27"/>
  <c r="N29" i="27" s="1"/>
  <c r="J29" i="27"/>
  <c r="I29" i="27"/>
  <c r="J10" i="15" s="1"/>
  <c r="G29" i="27"/>
  <c r="F29" i="27"/>
  <c r="H29" i="27" s="1"/>
  <c r="D29" i="27"/>
  <c r="E10" i="15" s="1"/>
  <c r="C29" i="27"/>
  <c r="D10" i="15" s="1"/>
  <c r="K29" i="27" l="1"/>
  <c r="G10" i="15"/>
  <c r="M10" i="15"/>
  <c r="K10" i="15"/>
  <c r="E29" i="27"/>
  <c r="AO16" i="18"/>
  <c r="AZ16" i="18"/>
  <c r="BA16" i="18"/>
  <c r="BB16" i="18"/>
  <c r="BC16" i="18"/>
  <c r="BD16" i="18"/>
  <c r="BE16" i="18"/>
  <c r="BF16" i="18"/>
  <c r="BG16" i="18"/>
  <c r="BH16" i="18"/>
  <c r="BI16" i="18"/>
  <c r="BJ16" i="18"/>
  <c r="AX16" i="18"/>
  <c r="AW16" i="18"/>
  <c r="AJ16" i="18"/>
  <c r="AK16" i="18"/>
  <c r="AL16" i="18"/>
  <c r="AM16" i="18"/>
  <c r="AN16" i="18"/>
  <c r="AP16" i="18"/>
  <c r="AQ16" i="18"/>
  <c r="AR16" i="18"/>
  <c r="AS16" i="18"/>
  <c r="AT16" i="18"/>
  <c r="AU16" i="18"/>
  <c r="AH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T16" i="18"/>
  <c r="S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D16" i="18"/>
  <c r="BH9" i="18"/>
  <c r="AO9" i="18"/>
  <c r="AD9" i="18"/>
  <c r="AA9" i="18"/>
  <c r="AZ19" i="18"/>
  <c r="BA19" i="18"/>
  <c r="BD19" i="18"/>
  <c r="BE19" i="18"/>
  <c r="BH19" i="18"/>
  <c r="BI19" i="18"/>
  <c r="AZ18" i="18"/>
  <c r="BD18" i="18"/>
  <c r="BH18" i="18"/>
  <c r="BH20" i="18" s="1"/>
  <c r="AW19" i="18"/>
  <c r="AV9" i="18"/>
  <c r="AM19" i="18"/>
  <c r="AQ19" i="18"/>
  <c r="AU19" i="18"/>
  <c r="AH19" i="18"/>
  <c r="AG19" i="18"/>
  <c r="AG9" i="18"/>
  <c r="X19" i="18"/>
  <c r="Z19" i="18"/>
  <c r="AA19" i="18"/>
  <c r="AB19" i="18"/>
  <c r="AD19" i="18"/>
  <c r="AE19" i="18"/>
  <c r="AF19" i="18"/>
  <c r="U9" i="18"/>
  <c r="V9" i="18"/>
  <c r="W9" i="18"/>
  <c r="X18" i="18"/>
  <c r="AA18" i="18"/>
  <c r="AD18" i="18"/>
  <c r="AD20" i="18" s="1"/>
  <c r="H19" i="18"/>
  <c r="F19" i="18"/>
  <c r="I19" i="18"/>
  <c r="M19" i="18"/>
  <c r="N19" i="18"/>
  <c r="P19" i="18"/>
  <c r="Q19" i="18"/>
  <c r="C7" i="18"/>
  <c r="E8" i="18"/>
  <c r="N17" i="15"/>
  <c r="N16" i="15"/>
  <c r="N18" i="15" s="1"/>
  <c r="M17" i="15"/>
  <c r="O17" i="15" s="1"/>
  <c r="M15" i="15"/>
  <c r="M14" i="15"/>
  <c r="K17" i="15"/>
  <c r="K16" i="15"/>
  <c r="J17" i="15"/>
  <c r="K15" i="15"/>
  <c r="K14" i="15"/>
  <c r="J15" i="15"/>
  <c r="J14" i="15"/>
  <c r="H17" i="15"/>
  <c r="H16" i="15"/>
  <c r="G17" i="15"/>
  <c r="H15" i="15"/>
  <c r="H14" i="15"/>
  <c r="G15" i="15"/>
  <c r="G14" i="15"/>
  <c r="E17" i="15"/>
  <c r="E16" i="15"/>
  <c r="E15" i="15"/>
  <c r="E14" i="15"/>
  <c r="D17" i="15"/>
  <c r="F17" i="15" s="1"/>
  <c r="D15" i="15"/>
  <c r="D14" i="15"/>
  <c r="K9" i="15"/>
  <c r="L7" i="15"/>
  <c r="H9" i="15"/>
  <c r="O8" i="15"/>
  <c r="N6" i="15"/>
  <c r="H6" i="15"/>
  <c r="F5" i="15"/>
  <c r="X20" i="18" l="1"/>
  <c r="AA20" i="18"/>
  <c r="C9" i="18"/>
  <c r="E7" i="18"/>
  <c r="E19" i="18" s="1"/>
  <c r="AZ20" i="18"/>
  <c r="BD20" i="18"/>
  <c r="L17" i="15"/>
  <c r="E18" i="15"/>
  <c r="M16" i="15"/>
  <c r="O16" i="15" s="1"/>
  <c r="O18" i="15" s="1"/>
  <c r="M9" i="15"/>
  <c r="H18" i="15"/>
  <c r="L8" i="15"/>
  <c r="L9" i="15" s="1"/>
  <c r="I8" i="15"/>
  <c r="N9" i="18"/>
  <c r="N18" i="18"/>
  <c r="N20" i="18" s="1"/>
  <c r="F9" i="18"/>
  <c r="F18" i="18"/>
  <c r="F20" i="18" s="1"/>
  <c r="AF9" i="18"/>
  <c r="AF18" i="18"/>
  <c r="AF20" i="18" s="1"/>
  <c r="AB9" i="18"/>
  <c r="AB18" i="18"/>
  <c r="AB20" i="18" s="1"/>
  <c r="AQ9" i="18"/>
  <c r="AQ18" i="18"/>
  <c r="AQ20" i="18" s="1"/>
  <c r="BI9" i="18"/>
  <c r="BI18" i="18"/>
  <c r="BI20" i="18" s="1"/>
  <c r="BA9" i="18"/>
  <c r="BA18" i="18"/>
  <c r="BA20" i="18" s="1"/>
  <c r="Q9" i="18"/>
  <c r="Q18" i="18"/>
  <c r="Q20" i="18" s="1"/>
  <c r="O19" i="18"/>
  <c r="G9" i="18"/>
  <c r="AE9" i="18"/>
  <c r="AE18" i="18"/>
  <c r="AE20" i="18" s="1"/>
  <c r="AI19" i="18"/>
  <c r="AS9" i="18"/>
  <c r="AS18" i="18"/>
  <c r="AO18" i="18"/>
  <c r="AK9" i="18"/>
  <c r="AK18" i="18"/>
  <c r="AS19" i="18"/>
  <c r="AO19" i="18"/>
  <c r="AK19" i="18"/>
  <c r="AX19" i="18"/>
  <c r="AW9" i="18"/>
  <c r="AW18" i="18"/>
  <c r="AW20" i="18" s="1"/>
  <c r="BG9" i="18"/>
  <c r="BG18" i="18"/>
  <c r="BC9" i="18"/>
  <c r="BC18" i="18"/>
  <c r="AY9" i="18"/>
  <c r="AY18" i="18"/>
  <c r="BG19" i="18"/>
  <c r="BC19" i="18"/>
  <c r="AY19" i="18"/>
  <c r="AZ9" i="18"/>
  <c r="J9" i="18"/>
  <c r="J18" i="18"/>
  <c r="AU9" i="18"/>
  <c r="AU18" i="18"/>
  <c r="AU20" i="18" s="1"/>
  <c r="AM9" i="18"/>
  <c r="AM18" i="18"/>
  <c r="AM20" i="18" s="1"/>
  <c r="BE9" i="18"/>
  <c r="BE18" i="18"/>
  <c r="BE20" i="18" s="1"/>
  <c r="AY16" i="18"/>
  <c r="E9" i="15"/>
  <c r="M9" i="18"/>
  <c r="M18" i="18"/>
  <c r="M20" i="18" s="1"/>
  <c r="I9" i="18"/>
  <c r="I18" i="18"/>
  <c r="I20" i="18" s="1"/>
  <c r="K9" i="18"/>
  <c r="AT9" i="18"/>
  <c r="AT18" i="18"/>
  <c r="AP9" i="18"/>
  <c r="AP18" i="18"/>
  <c r="AL18" i="18"/>
  <c r="AT19" i="18"/>
  <c r="AP19" i="18"/>
  <c r="AL19" i="18"/>
  <c r="AX18" i="18"/>
  <c r="AX20" i="18" s="1"/>
  <c r="AX9" i="18"/>
  <c r="E16" i="18"/>
  <c r="AI16" i="18"/>
  <c r="D6" i="15"/>
  <c r="F7" i="15"/>
  <c r="G9" i="15"/>
  <c r="P9" i="18"/>
  <c r="P18" i="18"/>
  <c r="P20" i="18" s="1"/>
  <c r="L18" i="18"/>
  <c r="H9" i="18"/>
  <c r="H18" i="18"/>
  <c r="H20" i="18" s="1"/>
  <c r="Z9" i="18"/>
  <c r="Z18" i="18"/>
  <c r="Z20" i="18" s="1"/>
  <c r="AH9" i="18"/>
  <c r="AH18" i="18"/>
  <c r="AH20" i="18" s="1"/>
  <c r="E6" i="15"/>
  <c r="I4" i="15"/>
  <c r="J6" i="15"/>
  <c r="O4" i="15"/>
  <c r="F8" i="15"/>
  <c r="L10" i="15"/>
  <c r="O10" i="15"/>
  <c r="I17" i="15"/>
  <c r="K18" i="15"/>
  <c r="O18" i="18"/>
  <c r="K18" i="18"/>
  <c r="G18" i="18"/>
  <c r="S9" i="18"/>
  <c r="T9" i="18"/>
  <c r="AC9" i="18"/>
  <c r="AC18" i="18"/>
  <c r="Y9" i="18"/>
  <c r="Y18" i="18"/>
  <c r="AC19" i="18"/>
  <c r="Y19" i="18"/>
  <c r="AI9" i="18"/>
  <c r="AI18" i="18"/>
  <c r="AR9" i="18"/>
  <c r="AR18" i="18"/>
  <c r="AN9" i="18"/>
  <c r="AN18" i="18"/>
  <c r="AJ9" i="18"/>
  <c r="AJ18" i="18"/>
  <c r="AR19" i="18"/>
  <c r="AN19" i="18"/>
  <c r="AJ19" i="18"/>
  <c r="AV19" i="18"/>
  <c r="BJ9" i="18"/>
  <c r="BJ18" i="18"/>
  <c r="BF9" i="18"/>
  <c r="BF18" i="18"/>
  <c r="BB9" i="18"/>
  <c r="BB18" i="18"/>
  <c r="BJ19" i="18"/>
  <c r="BF19" i="18"/>
  <c r="BB19" i="18"/>
  <c r="X9" i="18"/>
  <c r="AL9" i="18"/>
  <c r="BD9" i="18"/>
  <c r="D9" i="18"/>
  <c r="E9" i="18"/>
  <c r="O9" i="18"/>
  <c r="G19" i="18"/>
  <c r="L9" i="18"/>
  <c r="F4" i="15"/>
  <c r="F6" i="15" s="1"/>
  <c r="I5" i="15"/>
  <c r="L5" i="15"/>
  <c r="G6" i="15"/>
  <c r="M6" i="15"/>
  <c r="D16" i="15"/>
  <c r="F16" i="15" s="1"/>
  <c r="F18" i="15" s="1"/>
  <c r="G16" i="15"/>
  <c r="G18" i="15" s="1"/>
  <c r="J16" i="15"/>
  <c r="L16" i="15" s="1"/>
  <c r="L18" i="15" s="1"/>
  <c r="F10" i="15"/>
  <c r="L4" i="15"/>
  <c r="K6" i="15"/>
  <c r="O5" i="15"/>
  <c r="D9" i="15"/>
  <c r="J9" i="15"/>
  <c r="I7" i="15"/>
  <c r="I10" i="15"/>
  <c r="O7" i="15"/>
  <c r="O9" i="15" s="1"/>
  <c r="N9" i="15"/>
  <c r="M18" i="15" l="1"/>
  <c r="AR20" i="18"/>
  <c r="AJ20" i="18"/>
  <c r="AC20" i="18"/>
  <c r="AL20" i="18"/>
  <c r="O6" i="15"/>
  <c r="I16" i="15"/>
  <c r="I6" i="15"/>
  <c r="F9" i="15"/>
  <c r="D18" i="15"/>
  <c r="I9" i="15"/>
  <c r="BF20" i="18"/>
  <c r="BC20" i="18"/>
  <c r="BG20" i="18"/>
  <c r="AT20" i="18"/>
  <c r="O20" i="18"/>
  <c r="I18" i="15"/>
  <c r="AO20" i="18"/>
  <c r="BB20" i="18"/>
  <c r="BJ20" i="18"/>
  <c r="AN20" i="18"/>
  <c r="AI20" i="18"/>
  <c r="Y20" i="18"/>
  <c r="AP20" i="18"/>
  <c r="AS20" i="18"/>
  <c r="G20" i="18"/>
  <c r="AY20" i="18"/>
  <c r="AK20" i="18"/>
  <c r="J18" i="15"/>
  <c r="L6" i="15"/>
  <c r="BJ22" i="18" l="1"/>
  <c r="BI22" i="18"/>
  <c r="BH22" i="18"/>
  <c r="BG22" i="18"/>
  <c r="BF22" i="18"/>
  <c r="BE22" i="18"/>
  <c r="BD22" i="18"/>
  <c r="BC22" i="18"/>
  <c r="BB22" i="18"/>
  <c r="BA22" i="18"/>
  <c r="AZ22" i="18"/>
  <c r="AY22" i="18"/>
  <c r="AX22" i="18"/>
  <c r="AW22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I23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T23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AF21" i="18"/>
  <c r="AE21" i="18"/>
  <c r="AD21" i="18"/>
  <c r="AC21" i="18"/>
  <c r="AC23" i="18" s="1"/>
  <c r="AB21" i="18"/>
  <c r="AA21" i="18"/>
  <c r="Z21" i="18"/>
  <c r="Y21" i="18"/>
  <c r="Y23" i="18" s="1"/>
  <c r="X21" i="18"/>
  <c r="W21" i="18"/>
  <c r="V21" i="18"/>
  <c r="U21" i="18"/>
  <c r="U23" i="18" s="1"/>
  <c r="T21" i="18"/>
  <c r="S21" i="18"/>
  <c r="E23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Q21" i="18"/>
  <c r="P21" i="18"/>
  <c r="P23" i="18" s="1"/>
  <c r="O21" i="18"/>
  <c r="N21" i="18"/>
  <c r="M21" i="18"/>
  <c r="L21" i="18"/>
  <c r="L23" i="18" s="1"/>
  <c r="K21" i="18"/>
  <c r="J21" i="18"/>
  <c r="I21" i="18"/>
  <c r="H21" i="18"/>
  <c r="H23" i="18" s="1"/>
  <c r="G21" i="18"/>
  <c r="F21" i="18"/>
  <c r="E21" i="18"/>
  <c r="D21" i="18"/>
  <c r="D23" i="18" s="1"/>
  <c r="AP23" i="18" l="1"/>
  <c r="AT23" i="18"/>
  <c r="AH23" i="18"/>
  <c r="AH26" i="18" s="1"/>
  <c r="AL23" i="18"/>
  <c r="AY23" i="18"/>
  <c r="BG23" i="18"/>
  <c r="BC23" i="18"/>
  <c r="I23" i="18"/>
  <c r="I26" i="18" s="1"/>
  <c r="M23" i="18"/>
  <c r="Q23" i="18"/>
  <c r="Q26" i="18" s="1"/>
  <c r="V23" i="18"/>
  <c r="Z23" i="18"/>
  <c r="Z26" i="18" s="1"/>
  <c r="AD23" i="18"/>
  <c r="AM23" i="18"/>
  <c r="AQ23" i="18"/>
  <c r="AU23" i="18"/>
  <c r="AZ23" i="18"/>
  <c r="BD23" i="18"/>
  <c r="BH23" i="18"/>
  <c r="F23" i="18"/>
  <c r="J23" i="18"/>
  <c r="N23" i="18"/>
  <c r="N26" i="18" s="1"/>
  <c r="S23" i="18"/>
  <c r="W23" i="18"/>
  <c r="AA23" i="18"/>
  <c r="AE23" i="18"/>
  <c r="AJ23" i="18"/>
  <c r="AN23" i="18"/>
  <c r="AR23" i="18"/>
  <c r="AW23" i="18"/>
  <c r="BA23" i="18"/>
  <c r="BE23" i="18"/>
  <c r="BI23" i="18"/>
  <c r="G23" i="18"/>
  <c r="G26" i="18" s="1"/>
  <c r="K23" i="18"/>
  <c r="O23" i="18"/>
  <c r="X23" i="18"/>
  <c r="X26" i="18" s="1"/>
  <c r="AB23" i="18"/>
  <c r="AF23" i="18"/>
  <c r="AF26" i="18" s="1"/>
  <c r="AK23" i="18"/>
  <c r="AO23" i="18"/>
  <c r="AS23" i="18"/>
  <c r="AX23" i="18"/>
  <c r="BB23" i="18"/>
  <c r="BF23" i="18"/>
  <c r="BJ23" i="18"/>
  <c r="BJ26" i="18" s="1"/>
  <c r="AY25" i="18"/>
  <c r="AZ25" i="18"/>
  <c r="BA25" i="18"/>
  <c r="BB25" i="18"/>
  <c r="BC25" i="18"/>
  <c r="BD25" i="18"/>
  <c r="BE25" i="18"/>
  <c r="BF25" i="18"/>
  <c r="BG25" i="18"/>
  <c r="BH25" i="18"/>
  <c r="BI25" i="18"/>
  <c r="BJ25" i="18"/>
  <c r="AW25" i="18"/>
  <c r="AJ25" i="18"/>
  <c r="AK25" i="18"/>
  <c r="AL25" i="18"/>
  <c r="AM25" i="18"/>
  <c r="AN25" i="18"/>
  <c r="AO25" i="18"/>
  <c r="AP25" i="18"/>
  <c r="AQ25" i="18"/>
  <c r="AR25" i="18"/>
  <c r="AS25" i="18"/>
  <c r="AT25" i="18"/>
  <c r="AU25" i="18"/>
  <c r="AH25" i="18"/>
  <c r="AD25" i="18"/>
  <c r="AE25" i="18"/>
  <c r="AF25" i="18"/>
  <c r="U19" i="18"/>
  <c r="U25" i="18" s="1"/>
  <c r="V19" i="18"/>
  <c r="V25" i="18" s="1"/>
  <c r="W19" i="18"/>
  <c r="W25" i="18" s="1"/>
  <c r="X25" i="18"/>
  <c r="Y25" i="18"/>
  <c r="Z25" i="18"/>
  <c r="AA25" i="18"/>
  <c r="AB25" i="18"/>
  <c r="AC25" i="18"/>
  <c r="Q25" i="18"/>
  <c r="R19" i="18"/>
  <c r="S19" i="18"/>
  <c r="S25" i="18" s="1"/>
  <c r="T19" i="18"/>
  <c r="F25" i="18"/>
  <c r="G25" i="18"/>
  <c r="H25" i="18"/>
  <c r="I25" i="18"/>
  <c r="J19" i="18"/>
  <c r="K19" i="18"/>
  <c r="L19" i="18"/>
  <c r="M25" i="18"/>
  <c r="N25" i="18"/>
  <c r="O25" i="18"/>
  <c r="P25" i="18"/>
  <c r="AY24" i="18"/>
  <c r="AZ24" i="18"/>
  <c r="BA24" i="18"/>
  <c r="BB24" i="18"/>
  <c r="BC24" i="18"/>
  <c r="BD24" i="18"/>
  <c r="BE24" i="18"/>
  <c r="BF24" i="18"/>
  <c r="BG24" i="18"/>
  <c r="BH24" i="18"/>
  <c r="BI24" i="18"/>
  <c r="BJ24" i="18"/>
  <c r="AV18" i="18"/>
  <c r="AV20" i="18" s="1"/>
  <c r="AW24" i="18"/>
  <c r="AJ24" i="18"/>
  <c r="AK24" i="18"/>
  <c r="AL24" i="18"/>
  <c r="AM24" i="18"/>
  <c r="AN24" i="18"/>
  <c r="AO24" i="18"/>
  <c r="AP24" i="18"/>
  <c r="AQ24" i="18"/>
  <c r="AR24" i="18"/>
  <c r="AS24" i="18"/>
  <c r="AT24" i="18"/>
  <c r="AU24" i="18"/>
  <c r="AG18" i="18"/>
  <c r="AG20" i="18" s="1"/>
  <c r="AH24" i="18"/>
  <c r="U18" i="18"/>
  <c r="V18" i="18"/>
  <c r="W18" i="18"/>
  <c r="X24" i="18"/>
  <c r="Y24" i="18"/>
  <c r="Z24" i="18"/>
  <c r="AA24" i="18"/>
  <c r="AB24" i="18"/>
  <c r="AC24" i="18"/>
  <c r="AD24" i="18"/>
  <c r="AE24" i="18"/>
  <c r="AF24" i="18"/>
  <c r="R18" i="18"/>
  <c r="S18" i="18"/>
  <c r="T18" i="18"/>
  <c r="G24" i="18"/>
  <c r="H24" i="18"/>
  <c r="I24" i="18"/>
  <c r="J24" i="18"/>
  <c r="K24" i="18"/>
  <c r="L24" i="18"/>
  <c r="M24" i="18"/>
  <c r="N24" i="18"/>
  <c r="O24" i="18"/>
  <c r="P24" i="18"/>
  <c r="Q24" i="18"/>
  <c r="F24" i="18"/>
  <c r="AV16" i="18"/>
  <c r="AG16" i="18"/>
  <c r="AB26" i="18"/>
  <c r="R16" i="18"/>
  <c r="F26" i="18"/>
  <c r="M26" i="18"/>
  <c r="C16" i="18"/>
  <c r="AR26" i="18"/>
  <c r="AD26" i="18"/>
  <c r="R9" i="18"/>
  <c r="O26" i="18"/>
  <c r="D19" i="18"/>
  <c r="D25" i="18" s="1"/>
  <c r="C19" i="18"/>
  <c r="D18" i="18"/>
  <c r="E18" i="18"/>
  <c r="E20" i="18" s="1"/>
  <c r="C18" i="18"/>
  <c r="T20" i="18" l="1"/>
  <c r="W24" i="18"/>
  <c r="W20" i="18"/>
  <c r="W26" i="18" s="1"/>
  <c r="C20" i="18"/>
  <c r="S24" i="18"/>
  <c r="S20" i="18"/>
  <c r="S26" i="18" s="1"/>
  <c r="V24" i="18"/>
  <c r="V20" i="18"/>
  <c r="V26" i="18" s="1"/>
  <c r="J25" i="18"/>
  <c r="J20" i="18"/>
  <c r="J26" i="18" s="1"/>
  <c r="R20" i="18"/>
  <c r="U24" i="18"/>
  <c r="U20" i="18"/>
  <c r="U26" i="18" s="1"/>
  <c r="K25" i="18"/>
  <c r="K20" i="18"/>
  <c r="K26" i="18" s="1"/>
  <c r="D24" i="18"/>
  <c r="D20" i="18"/>
  <c r="D26" i="18" s="1"/>
  <c r="L25" i="18"/>
  <c r="L20" i="18"/>
  <c r="L26" i="18" s="1"/>
  <c r="AC26" i="18"/>
  <c r="Y26" i="18"/>
  <c r="BI26" i="18"/>
  <c r="BE26" i="18"/>
  <c r="AE26" i="18"/>
  <c r="AA26" i="18"/>
  <c r="AM26" i="18"/>
  <c r="BG26" i="18"/>
  <c r="BC26" i="18"/>
  <c r="AY26" i="18"/>
  <c r="P26" i="18"/>
  <c r="H27" i="18"/>
  <c r="H26" i="18"/>
  <c r="AJ26" i="18"/>
  <c r="I27" i="18"/>
  <c r="AW26" i="18"/>
  <c r="BH26" i="18"/>
  <c r="BD26" i="18"/>
  <c r="AZ26" i="18"/>
  <c r="AU26" i="18"/>
  <c r="AS26" i="18"/>
  <c r="AO26" i="18"/>
  <c r="AK26" i="18"/>
  <c r="AN26" i="18" l="1"/>
  <c r="BF26" i="18"/>
  <c r="AT26" i="18"/>
  <c r="AQ26" i="18"/>
  <c r="AP26" i="18"/>
  <c r="BB26" i="18"/>
  <c r="AL26" i="18"/>
  <c r="BA26" i="18"/>
  <c r="O12" i="15"/>
  <c r="N12" i="15"/>
  <c r="M12" i="15"/>
  <c r="M20" i="15" s="1"/>
  <c r="O11" i="15"/>
  <c r="N11" i="15"/>
  <c r="M11" i="15"/>
  <c r="L12" i="15"/>
  <c r="L20" i="15" s="1"/>
  <c r="K12" i="15"/>
  <c r="K20" i="15" s="1"/>
  <c r="J12" i="15"/>
  <c r="J20" i="15" s="1"/>
  <c r="L11" i="15"/>
  <c r="L19" i="15" s="1"/>
  <c r="K11" i="15"/>
  <c r="J11" i="15"/>
  <c r="I12" i="15"/>
  <c r="I20" i="15" s="1"/>
  <c r="I11" i="15"/>
  <c r="H12" i="15"/>
  <c r="H20" i="15" s="1"/>
  <c r="H11" i="15"/>
  <c r="H19" i="15" s="1"/>
  <c r="G12" i="15"/>
  <c r="G20" i="15" s="1"/>
  <c r="G11" i="15"/>
  <c r="D12" i="15"/>
  <c r="D20" i="15" s="1"/>
  <c r="E12" i="15"/>
  <c r="E20" i="15" s="1"/>
  <c r="F12" i="15"/>
  <c r="F20" i="15" s="1"/>
  <c r="F11" i="15"/>
  <c r="F19" i="15" s="1"/>
  <c r="E11" i="15"/>
  <c r="E19" i="15" s="1"/>
  <c r="D11" i="15"/>
  <c r="D19" i="15" s="1"/>
  <c r="N13" i="15" l="1"/>
  <c r="O20" i="15"/>
  <c r="O19" i="15"/>
  <c r="N20" i="15"/>
  <c r="K13" i="15"/>
  <c r="K21" i="15" s="1"/>
  <c r="G13" i="15"/>
  <c r="G21" i="15" s="1"/>
  <c r="D13" i="15"/>
  <c r="D21" i="15" s="1"/>
  <c r="O13" i="15"/>
  <c r="M13" i="15"/>
  <c r="N19" i="15"/>
  <c r="M19" i="15"/>
  <c r="J13" i="15"/>
  <c r="J21" i="15" s="1"/>
  <c r="L13" i="15"/>
  <c r="L21" i="15" s="1"/>
  <c r="K19" i="15"/>
  <c r="J19" i="15"/>
  <c r="I13" i="15"/>
  <c r="I21" i="15" s="1"/>
  <c r="I19" i="15"/>
  <c r="H13" i="15"/>
  <c r="H21" i="15" s="1"/>
  <c r="G19" i="15"/>
  <c r="F13" i="15"/>
  <c r="F21" i="15" s="1"/>
  <c r="E13" i="15"/>
  <c r="E21" i="15" s="1"/>
  <c r="M21" i="15" l="1"/>
  <c r="O21" i="15"/>
  <c r="N21" i="15"/>
</calcChain>
</file>

<file path=xl/connections.xml><?xml version="1.0" encoding="utf-8"?>
<connections xmlns="http://schemas.openxmlformats.org/spreadsheetml/2006/main">
  <connection id="1" keepAlive="1" name="Query - RBIStateFin-1_2017-18 (2)" description="Connection to the 'RBIStateFin-1_2017-18 (2)' query in the workbook." type="5" refreshedVersion="6" background="1" saveData="1">
    <dbPr connection="Provider=Microsoft.Mashup.OleDb.1;Data Source=$Workbook$;Location=&quot;RBIStateFin-1_2017-18 (2)&quot;;Extended Properties=&quot;&quot;" command="SELECT * FROM [RBIStateFin-1_2017-18 (2)]"/>
  </connection>
  <connection id="2" keepAlive="1" name="Query - RBIStateFin-1_2018-19 (2)" description="Connection to the 'RBIStateFin-1_2018-19 (2)' query in the workbook." type="5" refreshedVersion="6" background="1" saveData="1">
    <dbPr connection="Provider=Microsoft.Mashup.OleDb.1;Data Source=$Workbook$;Location=&quot;RBIStateFin-1_2018-19 (2)&quot;;Extended Properties=&quot;&quot;" command="SELECT * FROM [RBIStateFin-1_2018-19 (2)]"/>
  </connection>
  <connection id="3" keepAlive="1" name="Query - RBIStateFin-1_2019-20 (2)" description="Connection to the 'RBIStateFin-1_2019-20 (2)' query in the workbook." type="5" refreshedVersion="6" background="1" saveData="1">
    <dbPr connection="Provider=Microsoft.Mashup.OleDb.1;Data Source=$Workbook$;Location=&quot;RBIStateFin-1_2019-20 (2)&quot;;Extended Properties=&quot;&quot;" command="SELECT * FROM [RBIStateFin-1_2019-20 (2)]"/>
  </connection>
  <connection id="4" keepAlive="1" name="Query - RBIStateFin-1_2020-21 (2)" description="Connection to the 'RBIStateFin-1_2020-21 (2)' query in the workbook." type="5" refreshedVersion="6" background="1" saveData="1">
    <dbPr connection="Provider=Microsoft.Mashup.OleDb.1;Data Source=$Workbook$;Location=&quot;RBIStateFin-1_2020-21 (2)&quot;;Extended Properties=&quot;&quot;" command="SELECT * FROM [RBIStateFin-1_2020-21 (2)]"/>
  </connection>
</connections>
</file>

<file path=xl/sharedStrings.xml><?xml version="1.0" encoding="utf-8"?>
<sst xmlns="http://schemas.openxmlformats.org/spreadsheetml/2006/main" count="685" uniqueCount="153">
  <si>
    <t>State's share excluded from the Consolidated Fund</t>
  </si>
  <si>
    <t>Petroleum</t>
  </si>
  <si>
    <t>TOTAL - NON-TAX REVENUE</t>
  </si>
  <si>
    <t>TOTAL - REVENUE RECEIPTS</t>
  </si>
  <si>
    <t>2017-18</t>
  </si>
  <si>
    <t>2018-19</t>
  </si>
  <si>
    <t>2019-20</t>
  </si>
  <si>
    <t>2020-21</t>
  </si>
  <si>
    <t>Source</t>
  </si>
  <si>
    <t>Type of revenue</t>
  </si>
  <si>
    <t>Centre</t>
  </si>
  <si>
    <t>All States and UTs</t>
  </si>
  <si>
    <t>Centre + States &amp; UTs</t>
  </si>
  <si>
    <t>Tax and Non tax revenue for Centre and States</t>
  </si>
  <si>
    <t xml:space="preserve">GROSS TAX REVENUE </t>
  </si>
  <si>
    <t>TAX REVENUE of the Central Government / State Govt</t>
  </si>
  <si>
    <t>FY</t>
  </si>
  <si>
    <t>All States</t>
  </si>
  <si>
    <t>Assam</t>
  </si>
  <si>
    <t>Chhattisgarh</t>
  </si>
  <si>
    <t>Jharkhand</t>
  </si>
  <si>
    <t>Karnataka</t>
  </si>
  <si>
    <t>Madhya Pradesh</t>
  </si>
  <si>
    <t>Maharashtra</t>
  </si>
  <si>
    <t>Odisha</t>
  </si>
  <si>
    <t>Rajasthan</t>
  </si>
  <si>
    <t>Tamil Nadu</t>
  </si>
  <si>
    <t>Telangana</t>
  </si>
  <si>
    <t>Uttar Pradesh</t>
  </si>
  <si>
    <t>West Bengal</t>
  </si>
  <si>
    <t>All Figures in Rs crore</t>
  </si>
  <si>
    <t>Working paper on Energy Taxes and Transition in India</t>
  </si>
  <si>
    <t>Prayas (Energy Group)</t>
  </si>
  <si>
    <t>Release date:</t>
  </si>
  <si>
    <t xml:space="preserve">Contact: </t>
  </si>
  <si>
    <t>energy@prayaspune.org</t>
  </si>
  <si>
    <t>Link</t>
  </si>
  <si>
    <t>https://www.prayaspune.org/peg/publications/item/485.html</t>
  </si>
  <si>
    <t xml:space="preserve">Documentation </t>
  </si>
  <si>
    <t>Sources</t>
  </si>
  <si>
    <t>Notes</t>
  </si>
  <si>
    <t>Compiled from -</t>
  </si>
  <si>
    <t>1. Revenue receipts from Annual financial statements (afs1) for respective years . Available at : https://www.indiabudget.gov.in/previous_union_budget.php</t>
  </si>
  <si>
    <t>2. State Finances : A study of Budgets, Reserve Bank of India - complete data for years 1991-92 to 2021-22 (eSTATES Database) - https://www.rbi.org.in/Scripts/AnnualPublications.aspx?head=State%20Finances%20:%20A%20Study%20of%20Budgets</t>
  </si>
  <si>
    <t>Total</t>
  </si>
  <si>
    <t>MP</t>
  </si>
  <si>
    <t>WB</t>
  </si>
  <si>
    <t>UP</t>
  </si>
  <si>
    <t>From All coal_combined</t>
  </si>
  <si>
    <t>Figures for 2018-19 (₹. Crore)</t>
  </si>
  <si>
    <t>Kinds of Taxes, Cesses, Duties, Royalty etc.</t>
  </si>
  <si>
    <t>All States &amp; UT</t>
  </si>
  <si>
    <t>CG</t>
  </si>
  <si>
    <t>JH</t>
  </si>
  <si>
    <t>OD</t>
  </si>
  <si>
    <t>KA</t>
  </si>
  <si>
    <t>RJ</t>
  </si>
  <si>
    <t>TN</t>
  </si>
  <si>
    <r>
      <t xml:space="preserve">Contribution of </t>
    </r>
    <r>
      <rPr>
        <b/>
        <sz val="11"/>
        <color theme="1"/>
        <rFont val="Calibri"/>
        <family val="2"/>
        <scheme val="minor"/>
      </rPr>
      <t>Taxes, Duties, Cesses</t>
    </r>
    <r>
      <rPr>
        <sz val="10"/>
        <color rgb="FF000000"/>
        <rFont val="Calibri"/>
        <family val="2"/>
        <scheme val="minor"/>
      </rPr>
      <t xml:space="preserve"> from Coal to the Exchequer</t>
    </r>
  </si>
  <si>
    <r>
      <t xml:space="preserve">Contribution of </t>
    </r>
    <r>
      <rPr>
        <b/>
        <sz val="11"/>
        <color theme="1"/>
        <rFont val="Calibri"/>
        <family val="2"/>
        <scheme val="minor"/>
      </rPr>
      <t>Royalty from Coal</t>
    </r>
    <r>
      <rPr>
        <sz val="10"/>
        <color rgb="FF000000"/>
        <rFont val="Calibri"/>
        <family val="2"/>
        <scheme val="minor"/>
      </rPr>
      <t xml:space="preserve">  to the Exchequer </t>
    </r>
  </si>
  <si>
    <t>Dividend (see Note 1)</t>
  </si>
  <si>
    <t>Corporate &amp; Income Tax</t>
  </si>
  <si>
    <t>Note :</t>
  </si>
  <si>
    <t>Figures for 2019-20 (₹. Crore)</t>
  </si>
  <si>
    <t>Figures for 2017-18 (₹. Crore)</t>
  </si>
  <si>
    <t>Figures for 2020-21 (₹. Crore)</t>
  </si>
  <si>
    <t>Coal</t>
  </si>
  <si>
    <t>Taxes, Duties, Cesses</t>
  </si>
  <si>
    <t>Royalties, Dividends</t>
  </si>
  <si>
    <t>Sub-Total, Contribution to Exchequer</t>
  </si>
  <si>
    <t>Shares of energy tax and non-tax revenue in total</t>
  </si>
  <si>
    <t>Dividend     (see Note 3)</t>
  </si>
  <si>
    <t>Profit on Exploration</t>
  </si>
  <si>
    <t>1. State-wise break-up of Royalty not available.</t>
  </si>
  <si>
    <t>2. Break-up of Octroi, Elec duty, Entry tax from fossil fuels for states is not available.</t>
  </si>
  <si>
    <t>Since its share is about 2%, state-wise break-up is not considered.</t>
  </si>
  <si>
    <t>3. Share of dividend to states is negligible (0.08%) and hence state-wise break-up ignored.</t>
  </si>
  <si>
    <t>All figures for (₹. Crore)</t>
  </si>
  <si>
    <t xml:space="preserve">2018-19 </t>
  </si>
  <si>
    <t>Taxes and Duties on Electricity</t>
  </si>
  <si>
    <t>All figures (₹. Crore) for</t>
  </si>
  <si>
    <t xml:space="preserve"> 2017-18</t>
  </si>
  <si>
    <t xml:space="preserve"> 2020-21</t>
  </si>
  <si>
    <t>Electricity</t>
  </si>
  <si>
    <t>Share of Energy taxes in Tax revenue</t>
  </si>
  <si>
    <t>Share of Energy in Non Tax revenue</t>
  </si>
  <si>
    <t>Share of Energy taxes in Total revenue receipts</t>
  </si>
  <si>
    <t>Coal, Petroleum, gas and Electricity</t>
  </si>
  <si>
    <t>Sub-total (Royalty+Dividends)</t>
  </si>
  <si>
    <r>
      <rPr>
        <b/>
        <sz val="11"/>
        <color theme="1"/>
        <rFont val="Calibri"/>
        <family val="2"/>
        <scheme val="minor"/>
      </rPr>
      <t xml:space="preserve">Total Contribution to Exchequer </t>
    </r>
    <r>
      <rPr>
        <sz val="11"/>
        <color theme="1"/>
        <rFont val="Calibri"/>
        <family val="2"/>
        <scheme val="minor"/>
      </rPr>
      <t xml:space="preserve">
(Taxes+Sub-total+Corp Tax)</t>
    </r>
  </si>
  <si>
    <t>Total Contribution to Exchequer - Coal+Petroleum+Electricity</t>
  </si>
  <si>
    <t>Sub-total Coal (Royalty+Dividends)</t>
  </si>
  <si>
    <t>Sub-total Petroleum (Royalty+Dividends)</t>
  </si>
  <si>
    <t>Total Taxes, duties &amp; cesses - Coal+Petroleum+Electricity</t>
  </si>
  <si>
    <t>Total Royalty &amp; Dividends - Coal+Petroleum</t>
  </si>
  <si>
    <t>Corporate, Income tax &amp; Profit on Exploration excluded</t>
  </si>
  <si>
    <t>Figures for 2017-18</t>
  </si>
  <si>
    <t>Type of Revenue</t>
  </si>
  <si>
    <t>Tax Revenue of State Govt</t>
  </si>
  <si>
    <t>Total - Non-Tax Revenue</t>
  </si>
  <si>
    <t>Total - Revenue Receipts</t>
  </si>
  <si>
    <t>Figures for 2018-19</t>
  </si>
  <si>
    <t>Figures for 2019-20</t>
  </si>
  <si>
    <t>Figures for 2020-21</t>
  </si>
  <si>
    <t>Rs. Crore</t>
  </si>
  <si>
    <t>Share of Coal, petroleum, gas in Non Tax revenue</t>
  </si>
  <si>
    <t>Share of Coal, petroleum, electricity taxes in Tax revenue</t>
  </si>
  <si>
    <t>Share of Coal, petroleum, electricity taxes in Total revenue receipts</t>
  </si>
  <si>
    <t>Increase over 2019-20</t>
  </si>
  <si>
    <t>MH</t>
  </si>
  <si>
    <t>AS</t>
  </si>
  <si>
    <t>TS</t>
  </si>
  <si>
    <t>Date</t>
  </si>
  <si>
    <t>Working paper</t>
  </si>
  <si>
    <t xml:space="preserve">Legend: </t>
  </si>
  <si>
    <t>Duty on Electricity - updated from latest RBI state finances report (sheet - RBIStateFinances1991-92_2021-22)</t>
  </si>
  <si>
    <t>ItemName</t>
  </si>
  <si>
    <t xml:space="preserve">Central and state revenue from Electricity for 2017-18 to 2020-21 </t>
  </si>
  <si>
    <t>Note : 1. Telangana is the only state to which dividend (from SCCL) is accrued. The rest is to the Centre.</t>
  </si>
  <si>
    <t xml:space="preserve">Central and state revenue from Coal for 2017-18 to 2020-21 </t>
  </si>
  <si>
    <t xml:space="preserve">Central and state revenue from Petroleum for 2017-18 to 2020-21 </t>
  </si>
  <si>
    <t>Non-Tax Revenue</t>
  </si>
  <si>
    <t>Taxes, Duties, Cesses from Petroleum</t>
  </si>
  <si>
    <t>Contribution to Exchequer - Petroleum
(Taxes+Sub-total)</t>
  </si>
  <si>
    <t>Contribution to Exchequer - Coal
(Taxes+Sub-total)</t>
  </si>
  <si>
    <r>
      <t>Royalty from Coal</t>
    </r>
    <r>
      <rPr>
        <sz val="10"/>
        <color rgb="FF000000"/>
        <rFont val="Calibri"/>
        <family val="2"/>
        <scheme val="minor"/>
      </rPr>
      <t xml:space="preserve">  to the Exchequer </t>
    </r>
  </si>
  <si>
    <r>
      <t xml:space="preserve">Contribution of </t>
    </r>
    <r>
      <rPr>
        <b/>
        <sz val="11"/>
        <color theme="1"/>
        <rFont val="Calibri"/>
        <family val="2"/>
        <scheme val="minor"/>
      </rPr>
      <t>Taxes, Duties, Cesses</t>
    </r>
    <r>
      <rPr>
        <sz val="10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Petroleum</t>
    </r>
    <r>
      <rPr>
        <sz val="10"/>
        <rFont val="Calibri"/>
        <family val="2"/>
        <scheme val="minor"/>
      </rPr>
      <t xml:space="preserve"> to the Exchequer - </t>
    </r>
    <r>
      <rPr>
        <b/>
        <sz val="11"/>
        <color theme="1"/>
        <rFont val="Calibri"/>
        <family val="2"/>
        <scheme val="minor"/>
      </rPr>
      <t>Sales Tax/VAT, GST, Octroi, Elec duty, Entry tax</t>
    </r>
    <r>
      <rPr>
        <sz val="10"/>
        <rFont val="Calibri"/>
        <family val="2"/>
        <scheme val="minor"/>
      </rPr>
      <t xml:space="preserve"> (see Note 2)</t>
    </r>
  </si>
  <si>
    <r>
      <t xml:space="preserve">Contribution of </t>
    </r>
    <r>
      <rPr>
        <b/>
        <sz val="11"/>
        <color theme="1"/>
        <rFont val="Calibri"/>
        <family val="2"/>
        <scheme val="minor"/>
      </rPr>
      <t>Royalty from Petroleum</t>
    </r>
    <r>
      <rPr>
        <sz val="10"/>
        <rFont val="Calibri"/>
        <family val="2"/>
        <scheme val="minor"/>
      </rPr>
      <t xml:space="preserve">  to the Exchequer (see Note 1)</t>
    </r>
  </si>
  <si>
    <r>
      <rPr>
        <b/>
        <sz val="11"/>
        <color theme="1"/>
        <rFont val="Calibri"/>
        <family val="2"/>
        <scheme val="minor"/>
      </rPr>
      <t xml:space="preserve">Total Contribution to Exchequer 
</t>
    </r>
    <r>
      <rPr>
        <sz val="10"/>
        <rFont val="Calibri"/>
        <family val="2"/>
        <scheme val="minor"/>
      </rPr>
      <t>(Taxes+Sub-total+Profit+Corp Tax)</t>
    </r>
  </si>
  <si>
    <t>In the worksheet 'Centre-State Revenues-Energy', the relevant revenues accruing to the Centre and states under various heads are compiled for coal, petroleum and electricity duty for 4 financial years 2017-18 to 2020-21. These are then compared with the overall tax, non-tax and total revenue receipts obtained from MoF's annual financial statements to calculate their share in tax and non-tax revenue.</t>
  </si>
  <si>
    <r>
      <t>In the worksheet 'Select States Revenue-Energy',  the relevant revenues accruing to S</t>
    </r>
    <r>
      <rPr>
        <b/>
        <sz val="10"/>
        <rFont val="Arial"/>
        <family val="2"/>
      </rPr>
      <t>elect states</t>
    </r>
    <r>
      <rPr>
        <sz val="10"/>
        <rFont val="Arial"/>
        <family val="2"/>
      </rPr>
      <t xml:space="preserve"> under various heads are compiled for coal, petroleum and electricity duty for 4 financial years 2017-18 to 2020-21. These are then compared with the overall tax, non-tax and total revenue receipts obtained from RBI's State finance budgets to calculate their share in tax and non-tax revenue.</t>
    </r>
  </si>
  <si>
    <t>Since all worksheets in this workbook are sourced from other files, refer to the originating files for relevant sources.</t>
  </si>
  <si>
    <t>Worksheets copied from other workbooks</t>
  </si>
  <si>
    <t xml:space="preserve">PEG Analysis based on data </t>
  </si>
  <si>
    <t xml:space="preserve">Dividend </t>
  </si>
  <si>
    <t xml:space="preserve">Dividend    </t>
  </si>
  <si>
    <t>Royalty from Petroleum  to the Exchequer</t>
  </si>
  <si>
    <r>
      <t>Taxes, Duties, Cesses</t>
    </r>
    <r>
      <rPr>
        <b/>
        <sz val="10"/>
        <color rgb="FF000000"/>
        <rFont val="Calibri"/>
        <family val="2"/>
        <scheme val="minor"/>
      </rPr>
      <t xml:space="preserve"> from Coal </t>
    </r>
  </si>
  <si>
    <t>Title</t>
  </si>
  <si>
    <t>Energy : Taxes and Transition in India</t>
  </si>
  <si>
    <t>Policy brief</t>
  </si>
  <si>
    <t>Type</t>
  </si>
  <si>
    <t>Energy transition: Need for fundamental rethink of taxation policy</t>
  </si>
  <si>
    <t>In this workbook, worksheet ' Final Coal revenues' has been copied from the workbook "Coal Revenues.xlsx". In case of any change/addition in the original excel, the same to be copied again.</t>
  </si>
  <si>
    <t>Worksheet 'Final Petroleum revenues' has been copied from the workbook "Petroleum Revenues.xlsx". In case of any change/addition in the original excel, the same to be copied again.</t>
  </si>
  <si>
    <t>Worksheet 'Duty on Electricity' has been copied from the workbook "Electricity duty &amp; vehicle taxes.xlsx". In case of any change/addition in the original excel, the same to be copied again.</t>
  </si>
  <si>
    <t>Worksheets 'GrossRevenues_Centre_States' &amp; 'TaxNT&amp;TotRevenues-Select states' are copied from the workbook "Centre &amp; States' Revenue Receipts.xlsx". In case of any change/addition in the original excel, the same to be copied again.</t>
  </si>
  <si>
    <t>Copied from 'Final Coal Revenues' sheet in the workbook - "Coal Revenues.xlsx"</t>
  </si>
  <si>
    <t>Copied from 'Final Petroleum revenues' sheet in the workbook - "Petroleum Revenues.xlsx"</t>
  </si>
  <si>
    <t>Copied from 'Duty on Electricity' sheet in the workbook - "Electricity duty &amp; vehicle taxes.xlsx"</t>
  </si>
  <si>
    <t>Copied from 'GrossRevenues_Centre_States' sheet in the workbook - "Centre &amp; States' Revenue Receipts.xlsx"</t>
  </si>
  <si>
    <t>Table copied from 'TaxNT&amp;TotRevenues-Select states' sheet in the workbook - "Centre &amp; States' Revenue Receipts.xlsx"</t>
  </si>
  <si>
    <t>https://www.prayaspune.org/peg/publications/item/525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</si>
</sst>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mmmm\ yyyy"/>
    <numFmt numFmtId="166" formatCode="0.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sz val="10"/>
      <color rgb="FFFF000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Times New Roman"/>
      <family val="1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7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1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26">
    <xf numFmtId="0" fontId="0" fillId="0" borderId="0" xfId="0"/>
    <xf numFmtId="0" fontId="14" fillId="0" borderId="0" xfId="3" applyFill="1"/>
    <xf numFmtId="0" fontId="14" fillId="0" borderId="0" xfId="3"/>
    <xf numFmtId="0" fontId="18" fillId="0" borderId="0" xfId="3" applyFont="1"/>
    <xf numFmtId="0" fontId="18" fillId="0" borderId="0" xfId="3" applyFont="1" applyFill="1"/>
    <xf numFmtId="1" fontId="14" fillId="0" borderId="0" xfId="3" applyNumberFormat="1" applyFill="1"/>
    <xf numFmtId="0" fontId="13" fillId="0" borderId="0" xfId="3" applyFont="1" applyFill="1"/>
    <xf numFmtId="0" fontId="13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top"/>
    </xf>
    <xf numFmtId="0" fontId="13" fillId="0" borderId="1" xfId="3" applyFont="1" applyBorder="1" applyAlignment="1">
      <alignment horizontal="center" vertical="top" wrapText="1"/>
    </xf>
    <xf numFmtId="0" fontId="13" fillId="0" borderId="1" xfId="3" applyFont="1" applyFill="1" applyBorder="1" applyAlignment="1">
      <alignment horizontal="left" vertical="center" wrapText="1"/>
    </xf>
    <xf numFmtId="164" fontId="13" fillId="0" borderId="1" xfId="4" applyNumberFormat="1" applyFont="1" applyFill="1" applyBorder="1" applyAlignment="1">
      <alignment vertical="center" wrapText="1"/>
    </xf>
    <xf numFmtId="164" fontId="13" fillId="0" borderId="1" xfId="3" applyNumberFormat="1" applyFont="1" applyFill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0" fontId="19" fillId="0" borderId="0" xfId="3" applyFont="1"/>
    <xf numFmtId="0" fontId="22" fillId="0" borderId="0" xfId="6" applyFont="1" applyAlignment="1">
      <alignment horizontal="left"/>
    </xf>
    <xf numFmtId="0" fontId="21" fillId="0" borderId="0" xfId="6"/>
    <xf numFmtId="0" fontId="23" fillId="0" borderId="0" xfId="6" applyFont="1"/>
    <xf numFmtId="0" fontId="24" fillId="0" borderId="0" xfId="6" applyFont="1" applyAlignment="1">
      <alignment horizontal="left"/>
    </xf>
    <xf numFmtId="0" fontId="25" fillId="0" borderId="0" xfId="6" applyFont="1" applyAlignment="1">
      <alignment horizontal="left"/>
    </xf>
    <xf numFmtId="0" fontId="26" fillId="0" borderId="0" xfId="6" applyFont="1"/>
    <xf numFmtId="165" fontId="15" fillId="0" borderId="0" xfId="6" applyNumberFormat="1" applyFont="1" applyAlignment="1">
      <alignment horizontal="left"/>
    </xf>
    <xf numFmtId="0" fontId="27" fillId="0" borderId="0" xfId="6" applyFont="1"/>
    <xf numFmtId="0" fontId="26" fillId="0" borderId="0" xfId="6" applyFont="1" applyAlignment="1">
      <alignment horizontal="center"/>
    </xf>
    <xf numFmtId="0" fontId="15" fillId="0" borderId="0" xfId="6" applyFont="1" applyAlignment="1">
      <alignment wrapText="1"/>
    </xf>
    <xf numFmtId="0" fontId="15" fillId="0" borderId="0" xfId="6" applyFont="1"/>
    <xf numFmtId="0" fontId="31" fillId="0" borderId="0" xfId="9" applyFont="1" applyBorder="1" applyAlignment="1"/>
    <xf numFmtId="0" fontId="27" fillId="0" borderId="0" xfId="6" applyFont="1" applyAlignment="1">
      <alignment horizontal="center"/>
    </xf>
    <xf numFmtId="0" fontId="21" fillId="0" borderId="0" xfId="6" applyAlignment="1">
      <alignment horizontal="center"/>
    </xf>
    <xf numFmtId="0" fontId="21" fillId="0" borderId="0" xfId="6" applyAlignment="1">
      <alignment horizontal="left"/>
    </xf>
    <xf numFmtId="0" fontId="20" fillId="0" borderId="0" xfId="8" applyFont="1" applyAlignment="1">
      <alignment horizontal="center" vertical="top"/>
    </xf>
    <xf numFmtId="0" fontId="15" fillId="0" borderId="0" xfId="6" applyFont="1" applyAlignment="1">
      <alignment vertical="top"/>
    </xf>
    <xf numFmtId="0" fontId="21" fillId="0" borderId="0" xfId="6" applyAlignment="1">
      <alignment vertical="top" wrapText="1"/>
    </xf>
    <xf numFmtId="0" fontId="32" fillId="0" borderId="0" xfId="8" applyFont="1" applyAlignment="1">
      <alignment horizontal="center" vertical="top"/>
    </xf>
    <xf numFmtId="0" fontId="29" fillId="0" borderId="0" xfId="6" applyFont="1" applyAlignment="1">
      <alignment horizontal="center"/>
    </xf>
    <xf numFmtId="0" fontId="21" fillId="0" borderId="0" xfId="6" applyAlignment="1">
      <alignment horizontal="center" vertical="top"/>
    </xf>
    <xf numFmtId="0" fontId="15" fillId="0" borderId="0" xfId="6" applyFont="1" applyAlignment="1">
      <alignment horizontal="left"/>
    </xf>
    <xf numFmtId="0" fontId="11" fillId="0" borderId="0" xfId="3" applyFont="1" applyFill="1"/>
    <xf numFmtId="0" fontId="23" fillId="0" borderId="0" xfId="6" applyFont="1" applyAlignment="1">
      <alignment horizontal="center"/>
    </xf>
    <xf numFmtId="0" fontId="23" fillId="0" borderId="0" xfId="6" applyFont="1" applyAlignment="1">
      <alignment horizontal="left"/>
    </xf>
    <xf numFmtId="0" fontId="31" fillId="0" borderId="0" xfId="10"/>
    <xf numFmtId="0" fontId="18" fillId="0" borderId="0" xfId="14" applyFont="1" applyAlignment="1">
      <alignment vertical="center" wrapText="1"/>
    </xf>
    <xf numFmtId="0" fontId="10" fillId="0" borderId="0" xfId="14" applyAlignment="1">
      <alignment horizontal="center" vertical="center" wrapText="1"/>
    </xf>
    <xf numFmtId="0" fontId="10" fillId="0" borderId="0" xfId="14" applyAlignment="1">
      <alignment vertical="center" wrapText="1"/>
    </xf>
    <xf numFmtId="0" fontId="10" fillId="0" borderId="0" xfId="14" applyAlignment="1">
      <alignment wrapText="1"/>
    </xf>
    <xf numFmtId="0" fontId="16" fillId="0" borderId="1" xfId="14" applyFont="1" applyBorder="1" applyAlignment="1">
      <alignment horizontal="left" vertical="center" wrapText="1" indent="1"/>
    </xf>
    <xf numFmtId="0" fontId="18" fillId="0" borderId="1" xfId="16" applyFont="1" applyBorder="1" applyAlignment="1">
      <alignment horizontal="left" vertical="center" wrapText="1"/>
    </xf>
    <xf numFmtId="41" fontId="18" fillId="0" borderId="1" xfId="16" applyNumberFormat="1" applyFont="1" applyFill="1" applyBorder="1" applyAlignment="1">
      <alignment vertical="center" wrapText="1"/>
    </xf>
    <xf numFmtId="0" fontId="18" fillId="0" borderId="1" xfId="16" applyFont="1" applyFill="1" applyBorder="1" applyAlignment="1">
      <alignment horizontal="left" vertical="center" wrapText="1"/>
    </xf>
    <xf numFmtId="0" fontId="18" fillId="0" borderId="1" xfId="16" applyFont="1" applyBorder="1" applyAlignment="1">
      <alignment horizontal="left" wrapText="1"/>
    </xf>
    <xf numFmtId="41" fontId="18" fillId="0" borderId="1" xfId="16" applyNumberFormat="1" applyFont="1" applyFill="1" applyBorder="1" applyAlignment="1">
      <alignment horizontal="center" vertical="center" wrapText="1"/>
    </xf>
    <xf numFmtId="41" fontId="18" fillId="0" borderId="1" xfId="16" applyNumberFormat="1" applyFont="1" applyFill="1" applyBorder="1" applyAlignment="1">
      <alignment horizontal="right" vertical="center" wrapText="1"/>
    </xf>
    <xf numFmtId="166" fontId="18" fillId="0" borderId="1" xfId="17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/>
    </xf>
    <xf numFmtId="41" fontId="18" fillId="0" borderId="1" xfId="0" applyNumberFormat="1" applyFont="1" applyFill="1" applyBorder="1" applyAlignment="1">
      <alignment horizontal="center" vertical="center" wrapText="1"/>
    </xf>
    <xf numFmtId="0" fontId="10" fillId="0" borderId="6" xfId="14" applyBorder="1" applyAlignment="1">
      <alignment vertical="center"/>
    </xf>
    <xf numFmtId="0" fontId="16" fillId="0" borderId="1" xfId="14" applyFont="1" applyFill="1" applyBorder="1" applyAlignment="1">
      <alignment horizontal="center" vertical="center" wrapText="1"/>
    </xf>
    <xf numFmtId="0" fontId="7" fillId="0" borderId="0" xfId="3" applyFont="1"/>
    <xf numFmtId="41" fontId="18" fillId="0" borderId="1" xfId="14" applyNumberFormat="1" applyFont="1" applyFill="1" applyBorder="1" applyAlignment="1">
      <alignment horizontal="left" vertical="center" wrapText="1" indent="1"/>
    </xf>
    <xf numFmtId="0" fontId="40" fillId="0" borderId="0" xfId="14" applyFont="1" applyAlignment="1">
      <alignment vertical="center"/>
    </xf>
    <xf numFmtId="164" fontId="18" fillId="0" borderId="0" xfId="14" applyNumberFormat="1" applyFont="1" applyAlignment="1">
      <alignment vertical="center" wrapText="1"/>
    </xf>
    <xf numFmtId="0" fontId="15" fillId="0" borderId="0" xfId="0" applyFont="1"/>
    <xf numFmtId="0" fontId="16" fillId="0" borderId="1" xfId="19" applyFont="1" applyBorder="1" applyAlignment="1">
      <alignment horizontal="left" vertical="center" wrapText="1" indent="1"/>
    </xf>
    <xf numFmtId="0" fontId="16" fillId="0" borderId="1" xfId="19" applyFont="1" applyFill="1" applyBorder="1" applyAlignment="1">
      <alignment horizontal="center" vertical="center" wrapText="1"/>
    </xf>
    <xf numFmtId="0" fontId="18" fillId="0" borderId="1" xfId="19" applyFont="1" applyFill="1" applyBorder="1" applyAlignment="1">
      <alignment horizontal="left" vertical="center" wrapText="1" indent="1"/>
    </xf>
    <xf numFmtId="41" fontId="18" fillId="0" borderId="1" xfId="19" applyNumberFormat="1" applyFont="1" applyBorder="1" applyAlignment="1">
      <alignment horizontal="left" vertical="center" wrapText="1" indent="1"/>
    </xf>
    <xf numFmtId="0" fontId="18" fillId="0" borderId="1" xfId="19" applyFont="1" applyBorder="1" applyAlignment="1">
      <alignment horizontal="left" vertical="center" wrapText="1" indent="1"/>
    </xf>
    <xf numFmtId="0" fontId="18" fillId="0" borderId="1" xfId="11" applyFont="1" applyBorder="1" applyAlignment="1">
      <alignment horizontal="left" vertical="center" wrapText="1" indent="1"/>
    </xf>
    <xf numFmtId="0" fontId="34" fillId="0" borderId="0" xfId="11" applyFont="1" applyFill="1"/>
    <xf numFmtId="0" fontId="5" fillId="0" borderId="0" xfId="20" applyAlignment="1">
      <alignment vertical="center" wrapText="1"/>
    </xf>
    <xf numFmtId="0" fontId="18" fillId="0" borderId="0" xfId="20" applyFont="1" applyAlignment="1">
      <alignment vertical="center"/>
    </xf>
    <xf numFmtId="0" fontId="41" fillId="0" borderId="0" xfId="20" applyFont="1"/>
    <xf numFmtId="41" fontId="18" fillId="0" borderId="1" xfId="0" applyNumberFormat="1" applyFont="1" applyFill="1" applyBorder="1" applyAlignment="1">
      <alignment horizontal="left" vertical="center" wrapText="1" indent="1"/>
    </xf>
    <xf numFmtId="164" fontId="4" fillId="0" borderId="0" xfId="14" applyNumberFormat="1" applyFont="1" applyFill="1" applyBorder="1" applyAlignment="1">
      <alignment vertical="center" wrapText="1"/>
    </xf>
    <xf numFmtId="164" fontId="4" fillId="0" borderId="0" xfId="14" applyNumberFormat="1" applyFont="1" applyBorder="1" applyAlignment="1">
      <alignment vertical="center" wrapText="1"/>
    </xf>
    <xf numFmtId="0" fontId="10" fillId="0" borderId="0" xfId="14" applyBorder="1" applyAlignment="1">
      <alignment wrapText="1"/>
    </xf>
    <xf numFmtId="0" fontId="21" fillId="0" borderId="1" xfId="6" applyBorder="1" applyAlignment="1">
      <alignment horizontal="center"/>
    </xf>
    <xf numFmtId="0" fontId="21" fillId="0" borderId="3" xfId="6" applyBorder="1" applyAlignment="1">
      <alignment horizontal="center"/>
    </xf>
    <xf numFmtId="165" fontId="15" fillId="0" borderId="1" xfId="6" applyNumberFormat="1" applyFont="1" applyBorder="1" applyAlignment="1">
      <alignment horizontal="center"/>
    </xf>
    <xf numFmtId="0" fontId="20" fillId="0" borderId="2" xfId="6" applyFont="1" applyBorder="1" applyAlignment="1">
      <alignment horizontal="center" vertical="center"/>
    </xf>
    <xf numFmtId="0" fontId="21" fillId="3" borderId="0" xfId="6" applyFill="1" applyAlignment="1">
      <alignment horizontal="center"/>
    </xf>
    <xf numFmtId="0" fontId="21" fillId="4" borderId="0" xfId="6" applyFill="1" applyAlignment="1">
      <alignment horizontal="center"/>
    </xf>
    <xf numFmtId="0" fontId="40" fillId="0" borderId="0" xfId="24" applyFont="1" applyAlignment="1">
      <alignment vertical="center"/>
    </xf>
    <xf numFmtId="0" fontId="18" fillId="0" borderId="0" xfId="24" applyFont="1" applyAlignment="1">
      <alignment vertical="center" wrapText="1"/>
    </xf>
    <xf numFmtId="0" fontId="3" fillId="0" borderId="0" xfId="24" applyAlignment="1">
      <alignment horizontal="center" vertical="center" wrapText="1"/>
    </xf>
    <xf numFmtId="0" fontId="3" fillId="0" borderId="0" xfId="24" applyAlignment="1">
      <alignment vertical="center" wrapText="1"/>
    </xf>
    <xf numFmtId="0" fontId="3" fillId="0" borderId="0" xfId="24" applyAlignment="1">
      <alignment wrapText="1"/>
    </xf>
    <xf numFmtId="0" fontId="18" fillId="0" borderId="0" xfId="24" applyFont="1" applyFill="1" applyAlignment="1">
      <alignment vertical="center" wrapText="1"/>
    </xf>
    <xf numFmtId="0" fontId="3" fillId="0" borderId="0" xfId="24" applyFill="1" applyAlignment="1">
      <alignment horizontal="center" vertical="center" wrapText="1"/>
    </xf>
    <xf numFmtId="0" fontId="3" fillId="0" borderId="0" xfId="24" applyFill="1" applyAlignment="1">
      <alignment vertical="center" wrapText="1"/>
    </xf>
    <xf numFmtId="0" fontId="3" fillId="0" borderId="0" xfId="24" applyFill="1" applyAlignment="1">
      <alignment wrapText="1"/>
    </xf>
    <xf numFmtId="0" fontId="38" fillId="0" borderId="0" xfId="24" applyFont="1" applyFill="1" applyAlignment="1">
      <alignment vertical="center"/>
    </xf>
    <xf numFmtId="0" fontId="38" fillId="0" borderId="0" xfId="24" applyFont="1" applyFill="1" applyAlignment="1">
      <alignment horizontal="left" vertical="center"/>
    </xf>
    <xf numFmtId="0" fontId="38" fillId="0" borderId="0" xfId="24" applyFont="1" applyFill="1" applyAlignment="1">
      <alignment vertical="center" wrapText="1"/>
    </xf>
    <xf numFmtId="0" fontId="38" fillId="0" borderId="0" xfId="24" applyFont="1" applyFill="1" applyAlignment="1">
      <alignment horizontal="left" vertical="center" wrapText="1"/>
    </xf>
    <xf numFmtId="0" fontId="16" fillId="0" borderId="1" xfId="24" applyFont="1" applyBorder="1" applyAlignment="1">
      <alignment horizontal="left" vertical="center" wrapText="1" indent="1"/>
    </xf>
    <xf numFmtId="0" fontId="16" fillId="2" borderId="1" xfId="24" applyFont="1" applyFill="1" applyBorder="1" applyAlignment="1">
      <alignment horizontal="center" vertical="center" wrapText="1"/>
    </xf>
    <xf numFmtId="0" fontId="3" fillId="0" borderId="0" xfId="24" applyNumberFormat="1" applyAlignment="1">
      <alignment wrapText="1"/>
    </xf>
    <xf numFmtId="0" fontId="3" fillId="0" borderId="1" xfId="24" applyFont="1" applyBorder="1" applyAlignment="1">
      <alignment horizontal="left" vertical="center" wrapText="1" indent="1"/>
    </xf>
    <xf numFmtId="43" fontId="3" fillId="0" borderId="1" xfId="24" applyNumberFormat="1" applyBorder="1" applyAlignment="1">
      <alignment horizontal="center" vertical="center" wrapText="1"/>
    </xf>
    <xf numFmtId="41" fontId="3" fillId="0" borderId="1" xfId="24" applyNumberFormat="1" applyBorder="1" applyAlignment="1">
      <alignment horizontal="center" vertical="center" wrapText="1"/>
    </xf>
    <xf numFmtId="0" fontId="38" fillId="0" borderId="0" xfId="24" applyFont="1" applyAlignment="1">
      <alignment horizontal="left" vertical="center"/>
    </xf>
    <xf numFmtId="0" fontId="38" fillId="0" borderId="0" xfId="24" applyFont="1" applyAlignment="1">
      <alignment vertical="center" wrapText="1"/>
    </xf>
    <xf numFmtId="0" fontId="38" fillId="0" borderId="0" xfId="24" applyFont="1" applyAlignment="1">
      <alignment horizontal="center" vertical="center" wrapText="1"/>
    </xf>
    <xf numFmtId="41" fontId="3" fillId="0" borderId="1" xfId="24" applyNumberFormat="1" applyFill="1" applyBorder="1" applyAlignment="1">
      <alignment horizontal="center" vertical="center" wrapText="1"/>
    </xf>
    <xf numFmtId="1" fontId="18" fillId="0" borderId="0" xfId="24" applyNumberFormat="1" applyFont="1" applyAlignment="1">
      <alignment vertical="center" wrapText="1"/>
    </xf>
    <xf numFmtId="1" fontId="3" fillId="0" borderId="0" xfId="24" applyNumberFormat="1" applyAlignment="1">
      <alignment wrapText="1"/>
    </xf>
    <xf numFmtId="0" fontId="38" fillId="0" borderId="0" xfId="24" applyFont="1" applyFill="1" applyAlignment="1">
      <alignment horizontal="center" vertical="center" wrapText="1"/>
    </xf>
    <xf numFmtId="0" fontId="3" fillId="0" borderId="0" xfId="24" applyFont="1" applyBorder="1" applyAlignment="1">
      <alignment horizontal="left" vertical="center" wrapText="1" indent="1"/>
    </xf>
    <xf numFmtId="41" fontId="18" fillId="0" borderId="0" xfId="24" applyNumberFormat="1" applyFont="1" applyBorder="1" applyAlignment="1">
      <alignment horizontal="left" vertical="center" wrapText="1" indent="1"/>
    </xf>
    <xf numFmtId="41" fontId="3" fillId="0" borderId="0" xfId="24" applyNumberFormat="1" applyBorder="1" applyAlignment="1">
      <alignment horizontal="center" vertical="center" wrapText="1"/>
    </xf>
    <xf numFmtId="0" fontId="38" fillId="0" borderId="0" xfId="24" applyFont="1" applyAlignment="1">
      <alignment vertical="center"/>
    </xf>
    <xf numFmtId="0" fontId="3" fillId="0" borderId="0" xfId="25" applyFill="1"/>
    <xf numFmtId="0" fontId="18" fillId="0" borderId="1" xfId="25" applyFont="1" applyBorder="1" applyAlignment="1">
      <alignment horizontal="left" vertical="center" wrapText="1"/>
    </xf>
    <xf numFmtId="0" fontId="3" fillId="0" borderId="1" xfId="25" applyBorder="1" applyAlignment="1">
      <alignment horizontal="center" vertical="top"/>
    </xf>
    <xf numFmtId="0" fontId="3" fillId="0" borderId="1" xfId="25" applyFont="1" applyBorder="1" applyAlignment="1">
      <alignment horizontal="center" vertical="top" wrapText="1"/>
    </xf>
    <xf numFmtId="0" fontId="0" fillId="0" borderId="1" xfId="25" applyFont="1" applyBorder="1" applyAlignment="1">
      <alignment horizontal="center" vertical="center" wrapText="1"/>
    </xf>
    <xf numFmtId="41" fontId="18" fillId="0" borderId="1" xfId="25" applyNumberFormat="1" applyFont="1" applyFill="1" applyBorder="1" applyAlignment="1">
      <alignment vertical="center" wrapText="1"/>
    </xf>
    <xf numFmtId="0" fontId="18" fillId="0" borderId="1" xfId="16" applyFont="1" applyFill="1" applyBorder="1" applyAlignment="1">
      <alignment horizontal="left" vertical="center"/>
    </xf>
    <xf numFmtId="0" fontId="37" fillId="0" borderId="0" xfId="11" applyFont="1" applyAlignment="1">
      <alignment vertical="center"/>
    </xf>
    <xf numFmtId="0" fontId="37" fillId="0" borderId="0" xfId="24" applyFont="1" applyAlignment="1">
      <alignment vertical="center" wrapText="1"/>
    </xf>
    <xf numFmtId="0" fontId="3" fillId="0" borderId="0" xfId="24" applyFill="1" applyAlignment="1">
      <alignment horizontal="left" vertical="center"/>
    </xf>
    <xf numFmtId="0" fontId="3" fillId="0" borderId="0" xfId="24" applyFont="1" applyAlignment="1">
      <alignment wrapText="1"/>
    </xf>
    <xf numFmtId="41" fontId="3" fillId="0" borderId="1" xfId="24" applyNumberFormat="1" applyFill="1" applyBorder="1" applyAlignment="1">
      <alignment horizontal="left" vertical="center" wrapText="1" indent="1"/>
    </xf>
    <xf numFmtId="41" fontId="3" fillId="0" borderId="1" xfId="24" applyNumberFormat="1" applyFont="1" applyFill="1" applyBorder="1" applyAlignment="1">
      <alignment horizontal="left" vertical="center" wrapText="1" indent="1"/>
    </xf>
    <xf numFmtId="0" fontId="16" fillId="0" borderId="1" xfId="11" applyFont="1" applyFill="1" applyBorder="1" applyAlignment="1">
      <alignment horizontal="left" vertical="center" wrapText="1" indent="1"/>
    </xf>
    <xf numFmtId="0" fontId="3" fillId="0" borderId="0" xfId="24" applyFont="1" applyAlignment="1">
      <alignment horizontal="center" wrapText="1"/>
    </xf>
    <xf numFmtId="41" fontId="3" fillId="0" borderId="1" xfId="24" applyNumberFormat="1" applyFont="1" applyBorder="1" applyAlignment="1">
      <alignment horizontal="left" vertical="center" wrapText="1" indent="1"/>
    </xf>
    <xf numFmtId="166" fontId="18" fillId="0" borderId="0" xfId="24" applyNumberFormat="1" applyFont="1" applyAlignment="1">
      <alignment vertical="center" wrapText="1"/>
    </xf>
    <xf numFmtId="9" fontId="3" fillId="0" borderId="0" xfId="13" applyFont="1" applyAlignment="1">
      <alignment horizontal="left" vertical="center"/>
    </xf>
    <xf numFmtId="0" fontId="37" fillId="0" borderId="0" xfId="24" applyFont="1" applyAlignment="1">
      <alignment vertical="center"/>
    </xf>
    <xf numFmtId="0" fontId="3" fillId="0" borderId="0" xfId="24" applyFont="1" applyAlignment="1">
      <alignment horizontal="center" vertical="center" wrapText="1"/>
    </xf>
    <xf numFmtId="0" fontId="3" fillId="0" borderId="0" xfId="24" applyAlignment="1">
      <alignment horizontal="left" vertical="center"/>
    </xf>
    <xf numFmtId="0" fontId="36" fillId="0" borderId="0" xfId="11" applyFont="1" applyFill="1"/>
    <xf numFmtId="0" fontId="3" fillId="0" borderId="0" xfId="24" applyAlignment="1">
      <alignment horizontal="center" wrapText="1"/>
    </xf>
    <xf numFmtId="0" fontId="3" fillId="0" borderId="0" xfId="24" applyFont="1" applyAlignment="1">
      <alignment vertical="center" wrapText="1"/>
    </xf>
    <xf numFmtId="0" fontId="3" fillId="0" borderId="0" xfId="25" applyFont="1" applyFill="1"/>
    <xf numFmtId="0" fontId="3" fillId="0" borderId="1" xfId="25" applyFont="1" applyBorder="1" applyAlignment="1">
      <alignment horizontal="left" vertical="center" wrapText="1"/>
    </xf>
    <xf numFmtId="0" fontId="3" fillId="0" borderId="1" xfId="25" applyFont="1" applyBorder="1" applyAlignment="1">
      <alignment horizontal="center" vertical="top"/>
    </xf>
    <xf numFmtId="41" fontId="3" fillId="0" borderId="1" xfId="25" applyNumberFormat="1" applyFont="1" applyFill="1" applyBorder="1" applyAlignment="1">
      <alignment vertical="center" wrapText="1"/>
    </xf>
    <xf numFmtId="0" fontId="10" fillId="0" borderId="6" xfId="14" applyFill="1" applyBorder="1" applyAlignment="1">
      <alignment vertical="center"/>
    </xf>
    <xf numFmtId="0" fontId="10" fillId="0" borderId="0" xfId="14" applyFill="1" applyAlignment="1">
      <alignment horizontal="center" vertical="center" wrapText="1"/>
    </xf>
    <xf numFmtId="0" fontId="10" fillId="0" borderId="0" xfId="14" applyFill="1" applyAlignment="1">
      <alignment wrapText="1"/>
    </xf>
    <xf numFmtId="0" fontId="8" fillId="0" borderId="6" xfId="14" applyFont="1" applyFill="1" applyBorder="1" applyAlignment="1">
      <alignment vertical="center"/>
    </xf>
    <xf numFmtId="0" fontId="18" fillId="0" borderId="0" xfId="14" applyFont="1" applyFill="1" applyAlignment="1">
      <alignment vertical="center" wrapText="1"/>
    </xf>
    <xf numFmtId="0" fontId="3" fillId="0" borderId="0" xfId="25" applyAlignment="1">
      <alignment wrapText="1"/>
    </xf>
    <xf numFmtId="0" fontId="18" fillId="0" borderId="0" xfId="25" applyFont="1" applyAlignment="1">
      <alignment vertical="center" wrapText="1"/>
    </xf>
    <xf numFmtId="0" fontId="3" fillId="0" borderId="0" xfId="25" applyAlignment="1">
      <alignment horizontal="center" vertical="center" wrapText="1"/>
    </xf>
    <xf numFmtId="0" fontId="3" fillId="0" borderId="0" xfId="25" applyAlignment="1">
      <alignment vertical="center" wrapText="1"/>
    </xf>
    <xf numFmtId="0" fontId="3" fillId="0" borderId="0" xfId="25" applyFill="1" applyAlignment="1">
      <alignment horizontal="left" vertical="center"/>
    </xf>
    <xf numFmtId="0" fontId="3" fillId="0" borderId="0" xfId="25" applyFill="1" applyAlignment="1">
      <alignment horizontal="center" vertical="center" wrapText="1"/>
    </xf>
    <xf numFmtId="0" fontId="18" fillId="0" borderId="0" xfId="25" applyFont="1" applyAlignment="1">
      <alignment vertical="center"/>
    </xf>
    <xf numFmtId="0" fontId="37" fillId="0" borderId="0" xfId="25" applyFont="1" applyFill="1" applyAlignment="1">
      <alignment vertical="center" wrapText="1"/>
    </xf>
    <xf numFmtId="0" fontId="16" fillId="0" borderId="0" xfId="25" applyFont="1" applyFill="1" applyAlignment="1">
      <alignment horizontal="left" vertical="center"/>
    </xf>
    <xf numFmtId="0" fontId="18" fillId="0" borderId="0" xfId="25" applyFont="1" applyFill="1" applyAlignment="1">
      <alignment vertical="center" wrapText="1"/>
    </xf>
    <xf numFmtId="1" fontId="18" fillId="0" borderId="0" xfId="25" applyNumberFormat="1" applyFont="1" applyAlignment="1">
      <alignment vertical="center" wrapText="1"/>
    </xf>
    <xf numFmtId="0" fontId="3" fillId="0" borderId="0" xfId="25" applyFont="1" applyAlignment="1">
      <alignment wrapText="1"/>
    </xf>
    <xf numFmtId="0" fontId="16" fillId="0" borderId="1" xfId="25" applyFont="1" applyBorder="1" applyAlignment="1">
      <alignment horizontal="left" vertical="center" wrapText="1" indent="1"/>
    </xf>
    <xf numFmtId="0" fontId="16" fillId="2" borderId="1" xfId="25" applyFont="1" applyFill="1" applyBorder="1" applyAlignment="1">
      <alignment horizontal="center" vertical="center" wrapText="1"/>
    </xf>
    <xf numFmtId="41" fontId="3" fillId="0" borderId="1" xfId="25" applyNumberFormat="1" applyFont="1" applyFill="1" applyBorder="1" applyAlignment="1">
      <alignment horizontal="left" vertical="center" wrapText="1" indent="1"/>
    </xf>
    <xf numFmtId="41" fontId="3" fillId="0" borderId="1" xfId="25" applyNumberFormat="1" applyFont="1" applyFill="1" applyBorder="1" applyAlignment="1">
      <alignment horizontal="center" vertical="center" wrapText="1"/>
    </xf>
    <xf numFmtId="0" fontId="3" fillId="0" borderId="0" xfId="25" applyFont="1" applyAlignment="1">
      <alignment vertical="center" wrapText="1"/>
    </xf>
    <xf numFmtId="0" fontId="3" fillId="0" borderId="0" xfId="25" applyFont="1" applyAlignment="1">
      <alignment horizontal="center" vertical="center" wrapText="1"/>
    </xf>
    <xf numFmtId="166" fontId="3" fillId="0" borderId="0" xfId="25" applyNumberFormat="1" applyFont="1" applyAlignment="1">
      <alignment vertical="center" wrapText="1"/>
    </xf>
    <xf numFmtId="0" fontId="16" fillId="0" borderId="0" xfId="25" applyFont="1" applyAlignment="1">
      <alignment horizontal="left" vertical="center"/>
    </xf>
    <xf numFmtId="0" fontId="16" fillId="0" borderId="0" xfId="25" applyFont="1" applyAlignment="1">
      <alignment vertical="center" wrapText="1"/>
    </xf>
    <xf numFmtId="0" fontId="16" fillId="0" borderId="0" xfId="25" applyFont="1" applyAlignment="1">
      <alignment horizontal="center" vertical="center" wrapText="1"/>
    </xf>
    <xf numFmtId="1" fontId="3" fillId="0" borderId="0" xfId="25" applyNumberFormat="1" applyFont="1" applyAlignment="1">
      <alignment vertical="center" wrapText="1"/>
    </xf>
    <xf numFmtId="0" fontId="16" fillId="0" borderId="0" xfId="25" applyFont="1" applyFill="1" applyAlignment="1">
      <alignment vertical="center" wrapText="1"/>
    </xf>
    <xf numFmtId="0" fontId="16" fillId="0" borderId="0" xfId="25" applyFont="1" applyFill="1" applyAlignment="1">
      <alignment horizontal="center" vertical="center" wrapText="1"/>
    </xf>
    <xf numFmtId="0" fontId="3" fillId="0" borderId="0" xfId="25" applyFont="1" applyFill="1" applyAlignment="1">
      <alignment vertical="center" wrapText="1"/>
    </xf>
    <xf numFmtId="0" fontId="3" fillId="0" borderId="0" xfId="25" applyFont="1" applyFill="1" applyAlignment="1">
      <alignment horizontal="center" vertical="center" wrapText="1"/>
    </xf>
    <xf numFmtId="41" fontId="3" fillId="0" borderId="1" xfId="25" applyNumberFormat="1" applyFont="1" applyBorder="1" applyAlignment="1">
      <alignment horizontal="left" vertical="center" wrapText="1" indent="1"/>
    </xf>
    <xf numFmtId="9" fontId="0" fillId="0" borderId="0" xfId="26" applyFont="1" applyAlignment="1">
      <alignment vertical="center" wrapText="1"/>
    </xf>
    <xf numFmtId="41" fontId="3" fillId="0" borderId="1" xfId="25" applyNumberFormat="1" applyFont="1" applyFill="1" applyBorder="1" applyAlignment="1">
      <alignment horizontal="right" vertical="center" wrapText="1"/>
    </xf>
    <xf numFmtId="9" fontId="18" fillId="0" borderId="0" xfId="18" applyFont="1" applyAlignment="1">
      <alignment vertical="center" wrapText="1"/>
    </xf>
    <xf numFmtId="0" fontId="3" fillId="5" borderId="0" xfId="25" applyFont="1" applyFill="1" applyAlignment="1">
      <alignment horizontal="right" vertical="center" wrapText="1"/>
    </xf>
    <xf numFmtId="9" fontId="3" fillId="5" borderId="0" xfId="18" applyFont="1" applyFill="1" applyAlignment="1">
      <alignment vertical="center" wrapText="1"/>
    </xf>
    <xf numFmtId="41" fontId="14" fillId="0" borderId="0" xfId="3" applyNumberFormat="1"/>
    <xf numFmtId="0" fontId="0" fillId="0" borderId="4" xfId="16" applyFont="1" applyFill="1" applyBorder="1" applyAlignment="1">
      <alignment horizontal="center" vertical="center"/>
    </xf>
    <xf numFmtId="166" fontId="42" fillId="0" borderId="1" xfId="17" applyNumberFormat="1" applyFont="1" applyFill="1" applyBorder="1" applyAlignment="1">
      <alignment horizontal="center" vertical="center" wrapText="1"/>
    </xf>
    <xf numFmtId="164" fontId="2" fillId="0" borderId="1" xfId="14" applyNumberFormat="1" applyFont="1" applyBorder="1" applyAlignment="1">
      <alignment vertical="center" wrapText="1"/>
    </xf>
    <xf numFmtId="164" fontId="2" fillId="0" borderId="1" xfId="14" applyNumberFormat="1" applyFont="1" applyFill="1" applyBorder="1" applyAlignment="1">
      <alignment vertical="center" wrapText="1"/>
    </xf>
    <xf numFmtId="164" fontId="43" fillId="0" borderId="1" xfId="14" applyNumberFormat="1" applyFont="1" applyFill="1" applyBorder="1" applyAlignment="1">
      <alignment vertical="center" wrapText="1"/>
    </xf>
    <xf numFmtId="166" fontId="2" fillId="0" borderId="1" xfId="18" applyNumberFormat="1" applyFont="1" applyBorder="1" applyAlignment="1">
      <alignment vertical="center" wrapText="1"/>
    </xf>
    <xf numFmtId="166" fontId="2" fillId="0" borderId="1" xfId="18" applyNumberFormat="1" applyFont="1" applyFill="1" applyBorder="1" applyAlignment="1">
      <alignment vertical="center" wrapText="1"/>
    </xf>
    <xf numFmtId="0" fontId="2" fillId="0" borderId="1" xfId="25" applyFont="1" applyBorder="1" applyAlignment="1">
      <alignment horizontal="left" vertical="center" wrapText="1" indent="1"/>
    </xf>
    <xf numFmtId="0" fontId="2" fillId="0" borderId="1" xfId="25" applyFont="1" applyFill="1" applyBorder="1" applyAlignment="1">
      <alignment horizontal="left" vertical="center" wrapText="1" indent="1"/>
    </xf>
    <xf numFmtId="0" fontId="18" fillId="0" borderId="1" xfId="14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 indent="1"/>
    </xf>
    <xf numFmtId="0" fontId="2" fillId="0" borderId="1" xfId="14" applyFont="1" applyFill="1" applyBorder="1" applyAlignment="1">
      <alignment vertical="center" wrapText="1"/>
    </xf>
    <xf numFmtId="0" fontId="37" fillId="0" borderId="1" xfId="14" applyFont="1" applyFill="1" applyBorder="1" applyAlignment="1">
      <alignment horizontal="left" vertical="center" wrapText="1" indent="1"/>
    </xf>
    <xf numFmtId="0" fontId="37" fillId="0" borderId="1" xfId="0" applyFont="1" applyFill="1" applyBorder="1" applyAlignment="1">
      <alignment horizontal="left" vertical="center" wrapText="1" indent="1"/>
    </xf>
    <xf numFmtId="0" fontId="16" fillId="0" borderId="1" xfId="14" applyFont="1" applyFill="1" applyBorder="1" applyAlignment="1">
      <alignment vertical="center" wrapText="1"/>
    </xf>
    <xf numFmtId="0" fontId="31" fillId="0" borderId="0" xfId="7" applyFont="1" applyAlignment="1">
      <alignment horizontal="left"/>
    </xf>
    <xf numFmtId="0" fontId="21" fillId="0" borderId="3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20" fillId="0" borderId="3" xfId="6" applyFont="1" applyBorder="1" applyAlignment="1">
      <alignment horizontal="center"/>
    </xf>
    <xf numFmtId="0" fontId="20" fillId="0" borderId="8" xfId="6" applyFont="1" applyBorder="1" applyAlignment="1">
      <alignment horizontal="center"/>
    </xf>
    <xf numFmtId="0" fontId="21" fillId="0" borderId="9" xfId="3" applyFont="1" applyBorder="1" applyAlignment="1">
      <alignment horizontal="left" vertical="center" wrapText="1"/>
    </xf>
    <xf numFmtId="0" fontId="21" fillId="0" borderId="6" xfId="3" applyFont="1" applyBorder="1" applyAlignment="1">
      <alignment horizontal="left" vertical="center" wrapText="1"/>
    </xf>
    <xf numFmtId="0" fontId="21" fillId="0" borderId="10" xfId="3" applyFont="1" applyBorder="1" applyAlignment="1">
      <alignment horizontal="left" vertical="center" wrapText="1"/>
    </xf>
    <xf numFmtId="0" fontId="21" fillId="0" borderId="3" xfId="3" applyFont="1" applyBorder="1" applyAlignment="1">
      <alignment horizontal="left" vertical="center"/>
    </xf>
    <xf numFmtId="0" fontId="21" fillId="0" borderId="7" xfId="3" applyFont="1" applyBorder="1" applyAlignment="1">
      <alignment horizontal="left" vertical="center"/>
    </xf>
    <xf numFmtId="0" fontId="21" fillId="0" borderId="8" xfId="3" applyFont="1" applyBorder="1" applyAlignment="1">
      <alignment horizontal="left" vertical="center"/>
    </xf>
    <xf numFmtId="0" fontId="31" fillId="0" borderId="1" xfId="9" applyFont="1" applyBorder="1" applyAlignment="1">
      <alignment horizontal="center" vertical="center"/>
    </xf>
    <xf numFmtId="0" fontId="23" fillId="0" borderId="0" xfId="6" applyFont="1" applyAlignment="1">
      <alignment horizontal="left" vertical="top"/>
    </xf>
    <xf numFmtId="0" fontId="15" fillId="0" borderId="0" xfId="6" quotePrefix="1" applyFont="1" applyAlignment="1">
      <alignment horizontal="left" vertical="top" wrapText="1"/>
    </xf>
    <xf numFmtId="0" fontId="15" fillId="0" borderId="0" xfId="6" applyFont="1" applyAlignment="1">
      <alignment horizontal="left" vertical="top" wrapText="1"/>
    </xf>
    <xf numFmtId="0" fontId="10" fillId="0" borderId="4" xfId="16" applyFont="1" applyBorder="1" applyAlignment="1">
      <alignment horizontal="center" vertical="center" wrapText="1"/>
    </xf>
    <xf numFmtId="0" fontId="10" fillId="0" borderId="5" xfId="16" applyFont="1" applyBorder="1" applyAlignment="1">
      <alignment horizontal="center" vertical="center" wrapText="1"/>
    </xf>
    <xf numFmtId="0" fontId="10" fillId="0" borderId="2" xfId="16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/>
    </xf>
    <xf numFmtId="0" fontId="13" fillId="0" borderId="1" xfId="3" applyFont="1" applyBorder="1" applyAlignment="1">
      <alignment horizontal="center" vertical="center" wrapText="1"/>
    </xf>
    <xf numFmtId="0" fontId="10" fillId="0" borderId="4" xfId="16" applyFont="1" applyFill="1" applyBorder="1" applyAlignment="1">
      <alignment horizontal="center" vertical="center" wrapText="1"/>
    </xf>
    <xf numFmtId="0" fontId="10" fillId="0" borderId="5" xfId="16" applyFont="1" applyFill="1" applyBorder="1" applyAlignment="1">
      <alignment horizontal="center" vertical="center" wrapText="1"/>
    </xf>
    <xf numFmtId="0" fontId="10" fillId="0" borderId="2" xfId="16" applyFont="1" applyFill="1" applyBorder="1" applyAlignment="1">
      <alignment horizontal="center" vertical="center" wrapText="1"/>
    </xf>
    <xf numFmtId="0" fontId="9" fillId="0" borderId="4" xfId="16" applyFont="1" applyFill="1" applyBorder="1" applyAlignment="1">
      <alignment horizontal="center" vertical="center" wrapText="1"/>
    </xf>
    <xf numFmtId="0" fontId="3" fillId="0" borderId="1" xfId="25" applyFont="1" applyBorder="1" applyAlignment="1">
      <alignment horizontal="center"/>
    </xf>
    <xf numFmtId="0" fontId="3" fillId="0" borderId="4" xfId="25" applyFont="1" applyBorder="1" applyAlignment="1">
      <alignment horizontal="center" vertical="center" wrapText="1"/>
    </xf>
    <xf numFmtId="0" fontId="3" fillId="0" borderId="5" xfId="25" applyFont="1" applyBorder="1" applyAlignment="1">
      <alignment horizontal="center" vertical="center" wrapText="1"/>
    </xf>
    <xf numFmtId="0" fontId="3" fillId="0" borderId="2" xfId="25" applyFont="1" applyBorder="1" applyAlignment="1">
      <alignment horizontal="center" vertical="center" wrapText="1"/>
    </xf>
    <xf numFmtId="0" fontId="3" fillId="0" borderId="1" xfId="25" applyBorder="1" applyAlignment="1">
      <alignment horizontal="center"/>
    </xf>
    <xf numFmtId="0" fontId="31" fillId="0" borderId="3" xfId="10" applyBorder="1" applyAlignment="1">
      <alignment horizontal="center" vertical="center"/>
    </xf>
    <xf numFmtId="0" fontId="31" fillId="0" borderId="8" xfId="10" applyBorder="1" applyAlignment="1">
      <alignment horizontal="center" vertical="center"/>
    </xf>
  </cellXfs>
  <cellStyles count="27">
    <cellStyle name="Comma 2" xfId="4"/>
    <cellStyle name="Comma 2 2" xfId="12"/>
    <cellStyle name="Comma 3" xfId="15"/>
    <cellStyle name="Hyperlink" xfId="10" builtinId="8"/>
    <cellStyle name="Hyperlink 2" xfId="7"/>
    <cellStyle name="Hyperlink 2 2" xfId="9"/>
    <cellStyle name="Normal" xfId="0" builtinId="0"/>
    <cellStyle name="Normal 2" xfId="1"/>
    <cellStyle name="Normal 2 2 2" xfId="6"/>
    <cellStyle name="Normal 2 3" xfId="11"/>
    <cellStyle name="Normal 3" xfId="2"/>
    <cellStyle name="Normal 4" xfId="3"/>
    <cellStyle name="Normal 4 2" xfId="8"/>
    <cellStyle name="Normal 4 2 2" xfId="16"/>
    <cellStyle name="Normal 4 2 3" xfId="20"/>
    <cellStyle name="Normal 4 2 4" xfId="25"/>
    <cellStyle name="Normal 5" xfId="14"/>
    <cellStyle name="Normal 5 2" xfId="19"/>
    <cellStyle name="Normal 5 3" xfId="22"/>
    <cellStyle name="Normal 5 4" xfId="24"/>
    <cellStyle name="Percent" xfId="18" builtinId="5"/>
    <cellStyle name="Percent 2" xfId="5"/>
    <cellStyle name="Percent 2 2" xfId="13"/>
    <cellStyle name="Percent 2 3" xfId="17"/>
    <cellStyle name="Percent 2 3 2" xfId="23"/>
    <cellStyle name="Percent 2 4" xfId="21"/>
    <cellStyle name="Percent 3" xfId="26"/>
  </cellStyles>
  <dxfs count="83"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22222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1" connectionId="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temName" tableColumnId="1"/>
      <queryTableField id="2" name="FY" tableColumnId="2"/>
      <queryTableField id="3" name="All States" tableColumnId="3"/>
      <queryTableField id="4" name="Maharashtra" tableColumnId="4"/>
      <queryTableField id="5" name="Tamil Nadu" tableColumnId="5"/>
      <queryTableField id="6" name="Chhattisgarh" tableColumnId="6"/>
      <queryTableField id="7" name="Jharkhand" tableColumnId="7"/>
      <queryTableField id="8" name="Odisha" tableColumnId="8"/>
      <queryTableField id="9" name="Karnataka" tableColumnId="9"/>
      <queryTableField id="10" name="Rajasthan" tableColumnId="10"/>
      <queryTableField id="11" name="Madhya Pradesh" tableColumnId="11"/>
      <queryTableField id="12" name="Uttar Pradesh" tableColumnId="12"/>
      <queryTableField id="13" name="West Bengal" tableColumnId="13"/>
      <queryTableField id="14" name="Assam" tableColumnId="14"/>
      <queryTableField id="15" name="Telangana" tableColumnId="15"/>
    </queryTableFields>
  </queryTableRefresh>
</queryTable>
</file>

<file path=xl/queryTables/queryTable2.xml><?xml version="1.0" encoding="utf-8"?>
<queryTable xmlns="http://schemas.openxmlformats.org/spreadsheetml/2006/main" name="ExternalData_2" connectionId="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temName" tableColumnId="1"/>
      <queryTableField id="2" name="FY" tableColumnId="2"/>
      <queryTableField id="3" name="All States" tableColumnId="3"/>
      <queryTableField id="4" name="Maharashtra" tableColumnId="4"/>
      <queryTableField id="5" name="Tamil Nadu" tableColumnId="5"/>
      <queryTableField id="6" name="Chhattisgarh" tableColumnId="6"/>
      <queryTableField id="7" name="Jharkhand" tableColumnId="7"/>
      <queryTableField id="8" name="Odisha" tableColumnId="8"/>
      <queryTableField id="9" name="Karnataka" tableColumnId="9"/>
      <queryTableField id="10" name="Rajasthan" tableColumnId="10"/>
      <queryTableField id="11" name="Madhya Pradesh" tableColumnId="11"/>
      <queryTableField id="12" name="Uttar Pradesh" tableColumnId="12"/>
      <queryTableField id="13" name="West Bengal" tableColumnId="13"/>
      <queryTableField id="14" name="Assam" tableColumnId="14"/>
      <queryTableField id="15" name="Telangana" tableColumnId="15"/>
    </queryTableFields>
  </queryTableRefresh>
</queryTable>
</file>

<file path=xl/queryTables/queryTable3.xml><?xml version="1.0" encoding="utf-8"?>
<queryTable xmlns="http://schemas.openxmlformats.org/spreadsheetml/2006/main" name="ExternalData_3" connectionId="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temName" tableColumnId="1"/>
      <queryTableField id="2" name="FY" tableColumnId="2"/>
      <queryTableField id="3" name="All States" tableColumnId="3"/>
      <queryTableField id="4" name="Maharashtra" tableColumnId="4"/>
      <queryTableField id="5" name="Tamil Nadu" tableColumnId="5"/>
      <queryTableField id="6" name="Chhattisgarh" tableColumnId="6"/>
      <queryTableField id="7" name="Jharkhand" tableColumnId="7"/>
      <queryTableField id="8" name="Odisha" tableColumnId="8"/>
      <queryTableField id="9" name="Karnataka" tableColumnId="9"/>
      <queryTableField id="10" name="Rajasthan" tableColumnId="10"/>
      <queryTableField id="11" name="Madhya Pradesh" tableColumnId="11"/>
      <queryTableField id="12" name="Uttar Pradesh" tableColumnId="12"/>
      <queryTableField id="13" name="West Bengal" tableColumnId="13"/>
      <queryTableField id="14" name="Assam" tableColumnId="14"/>
      <queryTableField id="15" name="Telangana" tableColumnId="15"/>
    </queryTableFields>
  </queryTableRefresh>
</queryTable>
</file>

<file path=xl/queryTables/queryTable4.xml><?xml version="1.0" encoding="utf-8"?>
<queryTable xmlns="http://schemas.openxmlformats.org/spreadsheetml/2006/main" name="ExternalData_4" connectionId="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temName" tableColumnId="1"/>
      <queryTableField id="2" name="FY" tableColumnId="2"/>
      <queryTableField id="3" name="All States" tableColumnId="3"/>
      <queryTableField id="4" name="Maharashtra" tableColumnId="4"/>
      <queryTableField id="5" name="Tamil Nadu" tableColumnId="5"/>
      <queryTableField id="6" name="Chhattisgarh" tableColumnId="6"/>
      <queryTableField id="7" name="Jharkhand" tableColumnId="7"/>
      <queryTableField id="8" name="Odisha" tableColumnId="8"/>
      <queryTableField id="9" name="Karnataka" tableColumnId="9"/>
      <queryTableField id="10" name="Rajasthan" tableColumnId="10"/>
      <queryTableField id="11" name="Madhya Pradesh" tableColumnId="11"/>
      <queryTableField id="12" name="Uttar Pradesh" tableColumnId="12"/>
      <queryTableField id="13" name="West Bengal" tableColumnId="13"/>
      <queryTableField id="14" name="Assam" tableColumnId="14"/>
      <queryTableField id="15" name="Telangana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RBIStateFin_1_2020_214" displayName="RBIStateFin_1_2020_214" ref="S22:AG23" tableType="queryTable" insertRowShift="1" totalsRowShown="0" headerRowDxfId="82" dataDxfId="81">
  <autoFilter ref="S22:AG23"/>
  <tableColumns count="15">
    <tableColumn id="1" uniqueName="1" name="ItemName" queryTableFieldId="1" dataDxfId="80"/>
    <tableColumn id="2" uniqueName="2" name="FY" queryTableFieldId="2" dataDxfId="79"/>
    <tableColumn id="3" uniqueName="3" name="All States" queryTableFieldId="3" dataDxfId="78"/>
    <tableColumn id="4" uniqueName="4" name="Maharashtra" queryTableFieldId="4" dataDxfId="77"/>
    <tableColumn id="5" uniqueName="5" name="Tamil Nadu" queryTableFieldId="5" dataDxfId="76"/>
    <tableColumn id="6" uniqueName="6" name="Chhattisgarh" queryTableFieldId="6" dataDxfId="75"/>
    <tableColumn id="7" uniqueName="7" name="Jharkhand" queryTableFieldId="7" dataDxfId="74"/>
    <tableColumn id="8" uniqueName="8" name="Odisha" queryTableFieldId="8" dataDxfId="73"/>
    <tableColumn id="9" uniqueName="9" name="Karnataka" queryTableFieldId="9" dataDxfId="72"/>
    <tableColumn id="10" uniqueName="10" name="Rajasthan" queryTableFieldId="10" dataDxfId="71"/>
    <tableColumn id="11" uniqueName="11" name="Madhya Pradesh" queryTableFieldId="11" dataDxfId="70"/>
    <tableColumn id="12" uniqueName="12" name="Uttar Pradesh" queryTableFieldId="12" dataDxfId="69"/>
    <tableColumn id="13" uniqueName="13" name="West Bengal" queryTableFieldId="13" dataDxfId="68"/>
    <tableColumn id="14" uniqueName="14" name="Assam" queryTableFieldId="14" dataDxfId="67"/>
    <tableColumn id="15" uniqueName="15" name="Telangana" queryTableFieldId="15" dataDxfId="6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RBIStateFin_1_2017_185" displayName="RBIStateFin_1_2017_185" ref="S6:AG7" tableType="queryTable" totalsRowShown="0" headerRowDxfId="65" dataDxfId="64">
  <autoFilter ref="S6:AG7"/>
  <tableColumns count="15">
    <tableColumn id="1" uniqueName="1" name="ItemName" queryTableFieldId="1" dataDxfId="63" totalsRowDxfId="62"/>
    <tableColumn id="2" uniqueName="2" name="FY" queryTableFieldId="2" dataDxfId="61" totalsRowDxfId="60"/>
    <tableColumn id="3" uniqueName="3" name="All States" queryTableFieldId="3" dataDxfId="59" totalsRowDxfId="58"/>
    <tableColumn id="4" uniqueName="4" name="Maharashtra" queryTableFieldId="4" dataDxfId="57" totalsRowDxfId="56"/>
    <tableColumn id="5" uniqueName="5" name="Tamil Nadu" queryTableFieldId="5" dataDxfId="55" totalsRowDxfId="54"/>
    <tableColumn id="6" uniqueName="6" name="Chhattisgarh" queryTableFieldId="6" dataDxfId="53" totalsRowDxfId="52"/>
    <tableColumn id="7" uniqueName="7" name="Jharkhand" queryTableFieldId="7" dataDxfId="51" totalsRowDxfId="50"/>
    <tableColumn id="8" uniqueName="8" name="Odisha" queryTableFieldId="8" dataDxfId="49" totalsRowDxfId="48"/>
    <tableColumn id="9" uniqueName="9" name="Karnataka" queryTableFieldId="9" dataDxfId="47" totalsRowDxfId="46"/>
    <tableColumn id="10" uniqueName="10" name="Rajasthan" queryTableFieldId="10" dataDxfId="45" totalsRowDxfId="44"/>
    <tableColumn id="11" uniqueName="11" name="Madhya Pradesh" queryTableFieldId="11" dataDxfId="43" totalsRowDxfId="42"/>
    <tableColumn id="12" uniqueName="12" name="Uttar Pradesh" queryTableFieldId="12" dataDxfId="41" totalsRowDxfId="40"/>
    <tableColumn id="13" uniqueName="13" name="West Bengal" queryTableFieldId="13" dataDxfId="39" totalsRowDxfId="38"/>
    <tableColumn id="14" uniqueName="14" name="Assam" queryTableFieldId="14" dataDxfId="37" totalsRowDxfId="36"/>
    <tableColumn id="15" uniqueName="15" name="Telangana" queryTableFieldId="15" dataDxfId="35" totalsRowDxfId="3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RBIStateFin_1_2018_197" displayName="RBIStateFin_1_2018_197" ref="S11:AG12" tableType="queryTable" totalsRowShown="0" headerRowDxfId="33" dataDxfId="32">
  <autoFilter ref="S11:AG12"/>
  <tableColumns count="15">
    <tableColumn id="1" uniqueName="1" name="ItemName" queryTableFieldId="1" dataDxfId="31"/>
    <tableColumn id="2" uniqueName="2" name="FY" queryTableFieldId="2" dataDxfId="30"/>
    <tableColumn id="3" uniqueName="3" name="All States" queryTableFieldId="3" dataDxfId="29"/>
    <tableColumn id="4" uniqueName="4" name="Maharashtra" queryTableFieldId="4" dataDxfId="28"/>
    <tableColumn id="5" uniqueName="5" name="Tamil Nadu" queryTableFieldId="5" dataDxfId="27"/>
    <tableColumn id="6" uniqueName="6" name="Chhattisgarh" queryTableFieldId="6" dataDxfId="26"/>
    <tableColumn id="7" uniqueName="7" name="Jharkhand" queryTableFieldId="7" dataDxfId="25"/>
    <tableColumn id="8" uniqueName="8" name="Odisha" queryTableFieldId="8" dataDxfId="24"/>
    <tableColumn id="9" uniqueName="9" name="Karnataka" queryTableFieldId="9" dataDxfId="23"/>
    <tableColumn id="10" uniqueName="10" name="Rajasthan" queryTableFieldId="10" dataDxfId="22"/>
    <tableColumn id="11" uniqueName="11" name="Madhya Pradesh" queryTableFieldId="11" dataDxfId="21"/>
    <tableColumn id="12" uniqueName="12" name="Uttar Pradesh" queryTableFieldId="12" dataDxfId="20"/>
    <tableColumn id="13" uniqueName="13" name="West Bengal" queryTableFieldId="13" dataDxfId="19"/>
    <tableColumn id="14" uniqueName="14" name="Assam" queryTableFieldId="14" dataDxfId="18"/>
    <tableColumn id="15" uniqueName="15" name="Telangana" queryTableFieldId="15" dataDxfId="1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RBIStateFin_1_2019_2010" displayName="RBIStateFin_1_2019_2010" ref="S16:AG17" tableType="queryTable" totalsRowShown="0" headerRowDxfId="16" dataDxfId="15">
  <autoFilter ref="S16:AG17"/>
  <tableColumns count="15">
    <tableColumn id="1" uniqueName="1" name="ItemName" queryTableFieldId="1" dataDxfId="14"/>
    <tableColumn id="2" uniqueName="2" name="FY" queryTableFieldId="2" dataDxfId="13"/>
    <tableColumn id="3" uniqueName="3" name="All States" queryTableFieldId="3" dataDxfId="12"/>
    <tableColumn id="4" uniqueName="4" name="Maharashtra" queryTableFieldId="4" dataDxfId="11"/>
    <tableColumn id="5" uniqueName="5" name="Tamil Nadu" queryTableFieldId="5" dataDxfId="10"/>
    <tableColumn id="6" uniqueName="6" name="Chhattisgarh" queryTableFieldId="6" dataDxfId="9"/>
    <tableColumn id="7" uniqueName="7" name="Jharkhand" queryTableFieldId="7" dataDxfId="8"/>
    <tableColumn id="8" uniqueName="8" name="Odisha" queryTableFieldId="8" dataDxfId="7"/>
    <tableColumn id="9" uniqueName="9" name="Karnataka" queryTableFieldId="9" dataDxfId="6"/>
    <tableColumn id="10" uniqueName="10" name="Rajasthan" queryTableFieldId="10" dataDxfId="5"/>
    <tableColumn id="11" uniqueName="11" name="Madhya Pradesh" queryTableFieldId="11" dataDxfId="4"/>
    <tableColumn id="12" uniqueName="12" name="Uttar Pradesh" queryTableFieldId="12" dataDxfId="3"/>
    <tableColumn id="13" uniqueName="13" name="West Bengal" queryTableFieldId="13" dataDxfId="2"/>
    <tableColumn id="14" uniqueName="14" name="Assam" queryTableFieldId="14" dataDxfId="1"/>
    <tableColumn id="15" uniqueName="15" name="Telangana" queryTableFieldId="1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ayaspune.org/peg/publications/item/525" TargetMode="External"/><Relationship Id="rId2" Type="http://schemas.openxmlformats.org/officeDocument/2006/relationships/hyperlink" Target="https://www.prayaspune.org/peg/publications/item/485.html" TargetMode="External"/><Relationship Id="rId1" Type="http://schemas.openxmlformats.org/officeDocument/2006/relationships/hyperlink" Target="mailto:energy@prayaspun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13"/>
  <sheetViews>
    <sheetView showGridLines="0" tabSelected="1" zoomScaleNormal="100" workbookViewId="0"/>
  </sheetViews>
  <sheetFormatPr defaultColWidth="14.42578125" defaultRowHeight="15.75" customHeight="1" x14ac:dyDescent="0.2"/>
  <cols>
    <col min="1" max="1" width="15" style="16" customWidth="1"/>
    <col min="2" max="2" width="16.140625" style="16" customWidth="1"/>
    <col min="3" max="3" width="20.85546875" style="16" customWidth="1"/>
    <col min="4" max="4" width="28.5703125" style="16" customWidth="1"/>
    <col min="5" max="5" width="28.42578125" style="16" customWidth="1"/>
    <col min="6" max="6" width="25.7109375" style="16" customWidth="1"/>
    <col min="7" max="7" width="26.5703125" style="16" customWidth="1"/>
    <col min="8" max="8" width="14" style="16" customWidth="1"/>
    <col min="9" max="9" width="13.7109375" style="16" customWidth="1"/>
    <col min="10" max="10" width="13.42578125" style="16" customWidth="1"/>
    <col min="11" max="11" width="14.42578125" style="16" customWidth="1"/>
    <col min="12" max="16384" width="14.42578125" style="16"/>
  </cols>
  <sheetData>
    <row r="1" spans="1:12" ht="19.5" x14ac:dyDescent="0.3">
      <c r="A1" s="15" t="s">
        <v>31</v>
      </c>
      <c r="J1" s="17"/>
    </row>
    <row r="2" spans="1:12" ht="16.5" x14ac:dyDescent="0.25">
      <c r="A2" s="18" t="s">
        <v>32</v>
      </c>
      <c r="J2" s="17"/>
    </row>
    <row r="3" spans="1:12" x14ac:dyDescent="0.25">
      <c r="A3" s="19"/>
      <c r="J3" s="17"/>
    </row>
    <row r="4" spans="1:12" ht="12.75" x14ac:dyDescent="0.2">
      <c r="A4" s="20" t="s">
        <v>33</v>
      </c>
      <c r="B4" s="21">
        <v>44621</v>
      </c>
      <c r="J4" s="17"/>
    </row>
    <row r="5" spans="1:12" ht="12.75" x14ac:dyDescent="0.2">
      <c r="A5" s="22" t="s">
        <v>34</v>
      </c>
      <c r="B5" s="194" t="s">
        <v>35</v>
      </c>
      <c r="C5" s="23"/>
      <c r="D5" s="23"/>
      <c r="E5" s="23"/>
      <c r="F5" s="23"/>
      <c r="G5" s="23"/>
      <c r="H5" s="23"/>
      <c r="I5" s="23"/>
      <c r="J5" s="17"/>
    </row>
    <row r="6" spans="1:12" ht="12.75" x14ac:dyDescent="0.2">
      <c r="A6" s="22"/>
      <c r="B6" s="194"/>
      <c r="C6" s="23"/>
      <c r="D6" s="23"/>
      <c r="E6" s="23"/>
      <c r="F6" s="23"/>
      <c r="G6" s="23"/>
      <c r="H6" s="23"/>
      <c r="I6" s="23"/>
      <c r="J6" s="17"/>
    </row>
    <row r="7" spans="1:12" ht="12.75" customHeight="1" x14ac:dyDescent="0.2">
      <c r="A7" s="76" t="s">
        <v>112</v>
      </c>
      <c r="B7" s="77" t="s">
        <v>141</v>
      </c>
      <c r="C7" s="195" t="s">
        <v>138</v>
      </c>
      <c r="D7" s="196"/>
      <c r="E7" s="197"/>
      <c r="F7" s="198" t="s">
        <v>36</v>
      </c>
      <c r="G7" s="199"/>
      <c r="H7" s="23"/>
      <c r="I7" s="23"/>
      <c r="J7" s="17"/>
    </row>
    <row r="8" spans="1:12" ht="17.25" customHeight="1" x14ac:dyDescent="0.2">
      <c r="A8" s="78">
        <v>44236</v>
      </c>
      <c r="B8" s="79" t="s">
        <v>113</v>
      </c>
      <c r="C8" s="200" t="s">
        <v>139</v>
      </c>
      <c r="D8" s="201"/>
      <c r="E8" s="202"/>
      <c r="F8" s="206" t="s">
        <v>37</v>
      </c>
      <c r="G8" s="206"/>
      <c r="H8" s="23"/>
      <c r="I8" s="17"/>
    </row>
    <row r="9" spans="1:12" ht="15.75" customHeight="1" x14ac:dyDescent="0.2">
      <c r="A9" s="78">
        <v>44621</v>
      </c>
      <c r="B9" s="79" t="s">
        <v>140</v>
      </c>
      <c r="C9" s="203" t="s">
        <v>142</v>
      </c>
      <c r="D9" s="204"/>
      <c r="E9" s="205"/>
      <c r="F9" s="224" t="s">
        <v>152</v>
      </c>
      <c r="G9" s="225"/>
      <c r="J9" s="17"/>
    </row>
    <row r="10" spans="1:12" ht="12.75" x14ac:dyDescent="0.2">
      <c r="J10" s="17"/>
    </row>
    <row r="11" spans="1:12" ht="12.75" x14ac:dyDescent="0.2">
      <c r="A11" s="24"/>
      <c r="B11" s="24"/>
      <c r="C11" s="25"/>
      <c r="D11" s="26"/>
      <c r="G11" s="24"/>
      <c r="J11" s="17"/>
    </row>
    <row r="12" spans="1:12" ht="12.75" x14ac:dyDescent="0.2">
      <c r="A12" s="27" t="s">
        <v>38</v>
      </c>
      <c r="B12" s="28"/>
      <c r="C12" s="28"/>
      <c r="D12" s="28"/>
      <c r="E12" s="28"/>
      <c r="J12" s="17"/>
    </row>
    <row r="13" spans="1:12" ht="12.75" x14ac:dyDescent="0.2">
      <c r="A13" s="28"/>
      <c r="B13" s="29"/>
      <c r="C13" s="28"/>
      <c r="D13" s="28"/>
      <c r="E13" s="28"/>
      <c r="J13" s="17"/>
    </row>
    <row r="14" spans="1:12" ht="27.75" customHeight="1" x14ac:dyDescent="0.2">
      <c r="A14" s="30">
        <v>1</v>
      </c>
      <c r="B14" s="209" t="s">
        <v>143</v>
      </c>
      <c r="C14" s="209"/>
      <c r="D14" s="209"/>
      <c r="E14" s="209"/>
      <c r="F14" s="209"/>
      <c r="G14" s="209"/>
      <c r="H14" s="31"/>
      <c r="I14" s="31"/>
      <c r="J14" s="31"/>
      <c r="K14" s="31"/>
      <c r="L14" s="32"/>
    </row>
    <row r="15" spans="1:12" ht="26.25" customHeight="1" x14ac:dyDescent="0.2">
      <c r="A15" s="30">
        <v>2</v>
      </c>
      <c r="B15" s="208" t="s">
        <v>144</v>
      </c>
      <c r="C15" s="208"/>
      <c r="D15" s="208"/>
      <c r="E15" s="208"/>
      <c r="F15" s="208"/>
      <c r="G15" s="208"/>
      <c r="H15" s="31"/>
      <c r="I15" s="31"/>
      <c r="J15" s="31"/>
      <c r="K15" s="31"/>
    </row>
    <row r="16" spans="1:12" ht="29.25" customHeight="1" x14ac:dyDescent="0.2">
      <c r="A16" s="30">
        <v>3</v>
      </c>
      <c r="B16" s="208" t="s">
        <v>145</v>
      </c>
      <c r="C16" s="208"/>
      <c r="D16" s="208"/>
      <c r="E16" s="208"/>
      <c r="F16" s="208"/>
      <c r="G16" s="208"/>
      <c r="H16" s="31"/>
      <c r="I16" s="31"/>
      <c r="J16" s="31"/>
      <c r="K16" s="31"/>
    </row>
    <row r="17" spans="1:11" ht="27.75" customHeight="1" x14ac:dyDescent="0.2">
      <c r="A17" s="30">
        <v>4</v>
      </c>
      <c r="B17" s="208" t="s">
        <v>146</v>
      </c>
      <c r="C17" s="208"/>
      <c r="D17" s="208"/>
      <c r="E17" s="208"/>
      <c r="F17" s="208"/>
      <c r="G17" s="208"/>
      <c r="H17" s="31"/>
      <c r="I17" s="31"/>
      <c r="J17" s="31"/>
      <c r="K17" s="31"/>
    </row>
    <row r="18" spans="1:11" ht="41.25" customHeight="1" x14ac:dyDescent="0.2">
      <c r="A18" s="30">
        <v>5</v>
      </c>
      <c r="B18" s="208" t="s">
        <v>129</v>
      </c>
      <c r="C18" s="209"/>
      <c r="D18" s="209"/>
      <c r="E18" s="209"/>
      <c r="F18" s="209"/>
      <c r="G18" s="209"/>
      <c r="H18" s="31"/>
      <c r="I18" s="31"/>
      <c r="J18" s="31"/>
      <c r="K18" s="31"/>
    </row>
    <row r="19" spans="1:11" ht="40.5" customHeight="1" x14ac:dyDescent="0.2">
      <c r="A19" s="30">
        <v>6</v>
      </c>
      <c r="B19" s="208" t="s">
        <v>130</v>
      </c>
      <c r="C19" s="209"/>
      <c r="D19" s="209"/>
      <c r="E19" s="209"/>
      <c r="F19" s="209"/>
      <c r="G19" s="209"/>
      <c r="H19" s="31"/>
      <c r="I19" s="31"/>
      <c r="J19" s="31"/>
      <c r="K19" s="31"/>
    </row>
    <row r="20" spans="1:11" ht="13.5" customHeight="1" x14ac:dyDescent="0.2">
      <c r="A20" s="33"/>
      <c r="B20" s="17"/>
      <c r="C20" s="38"/>
      <c r="D20" s="38"/>
      <c r="E20" s="38"/>
      <c r="F20" s="17"/>
      <c r="G20" s="17"/>
      <c r="J20" s="17"/>
    </row>
    <row r="21" spans="1:11" ht="12.75" x14ac:dyDescent="0.2">
      <c r="A21" s="34" t="s">
        <v>39</v>
      </c>
      <c r="B21" s="39"/>
      <c r="C21" s="38"/>
      <c r="D21" s="38"/>
      <c r="E21" s="38"/>
      <c r="F21" s="17"/>
      <c r="G21" s="17"/>
      <c r="J21" s="17"/>
    </row>
    <row r="22" spans="1:11" ht="15" customHeight="1" x14ac:dyDescent="0.2">
      <c r="A22" s="35">
        <v>1</v>
      </c>
      <c r="B22" s="209" t="s">
        <v>131</v>
      </c>
      <c r="C22" s="209"/>
      <c r="D22" s="209"/>
      <c r="E22" s="209"/>
      <c r="F22" s="209"/>
      <c r="G22" s="209"/>
      <c r="J22" s="17"/>
    </row>
    <row r="23" spans="1:11" ht="14.25" customHeight="1" x14ac:dyDescent="0.2">
      <c r="A23" s="35"/>
      <c r="B23" s="207"/>
      <c r="C23" s="207"/>
      <c r="D23" s="207"/>
      <c r="E23" s="207"/>
      <c r="F23" s="207"/>
      <c r="G23" s="207"/>
      <c r="J23" s="17"/>
    </row>
    <row r="24" spans="1:11" ht="12.75" x14ac:dyDescent="0.2">
      <c r="A24" s="34" t="s">
        <v>40</v>
      </c>
      <c r="C24" s="28"/>
      <c r="D24" s="28"/>
      <c r="E24" s="28"/>
      <c r="J24" s="17"/>
    </row>
    <row r="25" spans="1:11" ht="12.75" x14ac:dyDescent="0.2">
      <c r="A25" s="28">
        <v>1</v>
      </c>
      <c r="B25" s="36"/>
      <c r="D25" s="28"/>
      <c r="E25" s="28"/>
      <c r="J25" s="17"/>
    </row>
    <row r="26" spans="1:11" ht="12.75" x14ac:dyDescent="0.2">
      <c r="A26" s="28"/>
      <c r="B26" s="36"/>
      <c r="D26" s="28"/>
      <c r="E26" s="28"/>
      <c r="J26" s="17"/>
    </row>
    <row r="27" spans="1:11" ht="12.75" x14ac:dyDescent="0.2">
      <c r="A27" s="34" t="s">
        <v>114</v>
      </c>
      <c r="B27" s="39"/>
      <c r="C27" s="28"/>
      <c r="D27" s="28"/>
      <c r="E27" s="28"/>
      <c r="J27" s="17"/>
    </row>
    <row r="28" spans="1:11" ht="12.75" x14ac:dyDescent="0.2">
      <c r="A28" s="80"/>
      <c r="B28" s="29" t="s">
        <v>133</v>
      </c>
      <c r="C28" s="28"/>
      <c r="D28" s="28"/>
      <c r="E28" s="28"/>
      <c r="J28" s="17"/>
    </row>
    <row r="29" spans="1:11" ht="12.75" x14ac:dyDescent="0.2">
      <c r="A29" s="81"/>
      <c r="B29" s="16" t="s">
        <v>132</v>
      </c>
      <c r="C29" s="28"/>
      <c r="D29" s="28"/>
      <c r="E29" s="28"/>
      <c r="J29" s="17"/>
    </row>
    <row r="30" spans="1:11" ht="12.75" x14ac:dyDescent="0.2">
      <c r="A30" s="28"/>
      <c r="C30" s="28"/>
      <c r="D30" s="28"/>
      <c r="E30" s="28"/>
      <c r="J30" s="17"/>
    </row>
    <row r="31" spans="1:11" ht="12.75" x14ac:dyDescent="0.2">
      <c r="A31" s="28"/>
      <c r="B31" s="40"/>
      <c r="C31" s="28"/>
      <c r="D31" s="28"/>
      <c r="E31" s="28"/>
      <c r="J31" s="17"/>
    </row>
    <row r="32" spans="1:11" ht="15" x14ac:dyDescent="0.25">
      <c r="A32" s="28"/>
      <c r="B32" s="37"/>
      <c r="C32" s="28"/>
      <c r="D32" s="28"/>
      <c r="E32" s="28"/>
      <c r="J32" s="17"/>
    </row>
    <row r="33" spans="1:10" ht="12.75" x14ac:dyDescent="0.2">
      <c r="A33" s="28"/>
      <c r="B33" s="29"/>
      <c r="C33" s="28"/>
      <c r="D33" s="28"/>
      <c r="E33" s="28"/>
      <c r="J33" s="17"/>
    </row>
    <row r="34" spans="1:10" ht="12.75" x14ac:dyDescent="0.2">
      <c r="A34" s="28"/>
      <c r="B34" s="29"/>
      <c r="C34" s="28"/>
      <c r="D34" s="28"/>
      <c r="E34" s="28"/>
      <c r="J34" s="17"/>
    </row>
    <row r="35" spans="1:10" ht="12.75" x14ac:dyDescent="0.2">
      <c r="A35" s="28"/>
      <c r="B35" s="29"/>
      <c r="C35" s="28"/>
      <c r="D35" s="28"/>
      <c r="E35" s="28"/>
      <c r="J35" s="17"/>
    </row>
    <row r="36" spans="1:10" ht="12.75" x14ac:dyDescent="0.2">
      <c r="A36" s="28"/>
      <c r="B36" s="29"/>
      <c r="C36" s="28"/>
      <c r="D36" s="28"/>
      <c r="E36" s="28"/>
      <c r="J36" s="17"/>
    </row>
    <row r="37" spans="1:10" ht="12.75" x14ac:dyDescent="0.2">
      <c r="A37" s="28"/>
      <c r="B37" s="29"/>
      <c r="C37" s="28"/>
      <c r="D37" s="28"/>
      <c r="E37" s="28"/>
      <c r="J37" s="17"/>
    </row>
    <row r="38" spans="1:10" ht="12.75" x14ac:dyDescent="0.2">
      <c r="A38" s="28"/>
      <c r="B38" s="29"/>
      <c r="C38" s="28"/>
      <c r="D38" s="28"/>
      <c r="E38" s="28"/>
      <c r="J38" s="17"/>
    </row>
    <row r="39" spans="1:10" ht="12.75" x14ac:dyDescent="0.2">
      <c r="A39" s="28"/>
      <c r="B39" s="29"/>
      <c r="C39" s="28"/>
      <c r="D39" s="28"/>
      <c r="E39" s="28"/>
      <c r="J39" s="17"/>
    </row>
    <row r="40" spans="1:10" ht="12.75" x14ac:dyDescent="0.2">
      <c r="A40" s="28"/>
      <c r="B40" s="29"/>
      <c r="C40" s="28"/>
      <c r="D40" s="28"/>
      <c r="E40" s="28"/>
      <c r="J40" s="17"/>
    </row>
    <row r="41" spans="1:10" ht="12.75" x14ac:dyDescent="0.2">
      <c r="A41" s="28"/>
      <c r="B41" s="29"/>
      <c r="C41" s="28"/>
      <c r="D41" s="28"/>
      <c r="E41" s="28"/>
      <c r="J41" s="17"/>
    </row>
    <row r="42" spans="1:10" ht="12.75" x14ac:dyDescent="0.2">
      <c r="A42" s="28"/>
      <c r="B42" s="29"/>
      <c r="C42" s="28"/>
      <c r="D42" s="28"/>
      <c r="E42" s="28"/>
      <c r="J42" s="17"/>
    </row>
    <row r="43" spans="1:10" ht="12.75" x14ac:dyDescent="0.2">
      <c r="A43" s="28"/>
      <c r="B43" s="29"/>
      <c r="C43" s="28"/>
      <c r="D43" s="28"/>
      <c r="E43" s="28"/>
      <c r="J43" s="17"/>
    </row>
    <row r="44" spans="1:10" ht="12.75" x14ac:dyDescent="0.2">
      <c r="A44" s="28"/>
      <c r="B44" s="29"/>
      <c r="C44" s="28"/>
      <c r="D44" s="28"/>
      <c r="E44" s="28"/>
      <c r="J44" s="17"/>
    </row>
    <row r="45" spans="1:10" ht="12.75" x14ac:dyDescent="0.2">
      <c r="A45" s="28"/>
      <c r="B45" s="29"/>
      <c r="C45" s="28"/>
      <c r="D45" s="28"/>
      <c r="E45" s="28"/>
      <c r="J45" s="17"/>
    </row>
    <row r="46" spans="1:10" ht="12.75" x14ac:dyDescent="0.2">
      <c r="A46" s="28"/>
      <c r="B46" s="29"/>
      <c r="C46" s="28"/>
      <c r="D46" s="28"/>
      <c r="E46" s="28"/>
      <c r="J46" s="17"/>
    </row>
    <row r="47" spans="1:10" ht="12.75" x14ac:dyDescent="0.2">
      <c r="A47" s="28"/>
      <c r="B47" s="29"/>
      <c r="C47" s="28"/>
      <c r="D47" s="28"/>
      <c r="E47" s="28"/>
      <c r="J47" s="17"/>
    </row>
    <row r="48" spans="1:10" ht="12.75" x14ac:dyDescent="0.2">
      <c r="A48" s="28"/>
      <c r="B48" s="29"/>
      <c r="C48" s="28"/>
      <c r="D48" s="28"/>
      <c r="E48" s="28"/>
      <c r="J48" s="17"/>
    </row>
    <row r="49" spans="1:10" ht="12.75" x14ac:dyDescent="0.2">
      <c r="A49" s="28"/>
      <c r="B49" s="29"/>
      <c r="C49" s="28"/>
      <c r="D49" s="28"/>
      <c r="E49" s="28"/>
      <c r="J49" s="17"/>
    </row>
    <row r="50" spans="1:10" ht="12.75" x14ac:dyDescent="0.2">
      <c r="A50" s="28"/>
      <c r="B50" s="29"/>
      <c r="C50" s="28"/>
      <c r="D50" s="28"/>
      <c r="E50" s="28"/>
      <c r="J50" s="17"/>
    </row>
    <row r="51" spans="1:10" ht="12.75" x14ac:dyDescent="0.2">
      <c r="A51" s="28"/>
      <c r="B51" s="29"/>
      <c r="C51" s="28"/>
      <c r="D51" s="28"/>
      <c r="E51" s="28"/>
      <c r="J51" s="17"/>
    </row>
    <row r="52" spans="1:10" ht="12.75" x14ac:dyDescent="0.2">
      <c r="A52" s="28"/>
      <c r="B52" s="29"/>
      <c r="C52" s="28"/>
      <c r="D52" s="28"/>
      <c r="E52" s="28"/>
      <c r="J52" s="17"/>
    </row>
    <row r="53" spans="1:10" ht="12.75" x14ac:dyDescent="0.2">
      <c r="A53" s="28"/>
      <c r="B53" s="29"/>
      <c r="C53" s="28"/>
      <c r="D53" s="28"/>
      <c r="E53" s="28"/>
      <c r="J53" s="17"/>
    </row>
    <row r="54" spans="1:10" ht="12.75" x14ac:dyDescent="0.2">
      <c r="A54" s="28"/>
      <c r="B54" s="29"/>
      <c r="C54" s="28"/>
      <c r="D54" s="28"/>
      <c r="E54" s="28"/>
      <c r="J54" s="17"/>
    </row>
    <row r="55" spans="1:10" ht="12.75" x14ac:dyDescent="0.2">
      <c r="A55" s="28"/>
      <c r="B55" s="29"/>
      <c r="C55" s="28"/>
      <c r="D55" s="28"/>
      <c r="E55" s="28"/>
      <c r="J55" s="17"/>
    </row>
    <row r="56" spans="1:10" ht="12.75" x14ac:dyDescent="0.2">
      <c r="A56" s="28"/>
      <c r="B56" s="29"/>
      <c r="C56" s="28"/>
      <c r="D56" s="28"/>
      <c r="E56" s="28"/>
      <c r="J56" s="17"/>
    </row>
    <row r="57" spans="1:10" ht="12.75" x14ac:dyDescent="0.2">
      <c r="A57" s="28"/>
      <c r="B57" s="29"/>
      <c r="C57" s="28"/>
      <c r="D57" s="28"/>
      <c r="E57" s="28"/>
      <c r="J57" s="17"/>
    </row>
    <row r="58" spans="1:10" ht="12.75" x14ac:dyDescent="0.2">
      <c r="A58" s="28"/>
      <c r="B58" s="29"/>
      <c r="C58" s="28"/>
      <c r="D58" s="28"/>
      <c r="E58" s="28"/>
      <c r="J58" s="17"/>
    </row>
    <row r="59" spans="1:10" ht="12.75" x14ac:dyDescent="0.2">
      <c r="A59" s="27"/>
      <c r="B59" s="29"/>
      <c r="C59" s="28"/>
      <c r="D59" s="28"/>
      <c r="E59" s="28"/>
      <c r="J59" s="17"/>
    </row>
    <row r="60" spans="1:10" ht="12.75" x14ac:dyDescent="0.2">
      <c r="A60" s="28"/>
      <c r="B60" s="29"/>
      <c r="C60" s="28"/>
      <c r="D60" s="28"/>
      <c r="E60" s="28"/>
      <c r="J60" s="17"/>
    </row>
    <row r="61" spans="1:10" ht="12.75" x14ac:dyDescent="0.2">
      <c r="A61" s="28"/>
      <c r="B61" s="29"/>
      <c r="C61" s="28"/>
      <c r="D61" s="28"/>
      <c r="E61" s="28"/>
      <c r="J61" s="17"/>
    </row>
    <row r="62" spans="1:10" ht="12.75" x14ac:dyDescent="0.2">
      <c r="A62" s="28"/>
      <c r="B62" s="28"/>
      <c r="C62" s="28"/>
      <c r="D62" s="28"/>
      <c r="E62" s="28"/>
      <c r="J62" s="17"/>
    </row>
    <row r="63" spans="1:10" ht="12.75" x14ac:dyDescent="0.2">
      <c r="A63" s="28"/>
      <c r="B63" s="28"/>
      <c r="C63" s="28"/>
      <c r="D63" s="28"/>
      <c r="E63" s="28"/>
      <c r="J63" s="17"/>
    </row>
    <row r="64" spans="1:10" ht="12.75" x14ac:dyDescent="0.2">
      <c r="A64" s="28"/>
      <c r="B64" s="28"/>
      <c r="C64" s="28"/>
      <c r="D64" s="28"/>
      <c r="E64" s="28"/>
      <c r="J64" s="17"/>
    </row>
    <row r="65" spans="1:10" ht="12.75" x14ac:dyDescent="0.2">
      <c r="A65" s="28"/>
      <c r="B65" s="28"/>
      <c r="C65" s="28"/>
      <c r="D65" s="28"/>
      <c r="E65" s="28"/>
      <c r="J65" s="17"/>
    </row>
    <row r="66" spans="1:10" ht="12.75" x14ac:dyDescent="0.2">
      <c r="J66" s="17"/>
    </row>
    <row r="67" spans="1:10" ht="12.75" x14ac:dyDescent="0.2">
      <c r="J67" s="17"/>
    </row>
    <row r="68" spans="1:10" ht="12.75" x14ac:dyDescent="0.2">
      <c r="J68" s="17"/>
    </row>
    <row r="69" spans="1:10" ht="12.75" x14ac:dyDescent="0.2">
      <c r="J69" s="17"/>
    </row>
    <row r="70" spans="1:10" ht="12.75" x14ac:dyDescent="0.2">
      <c r="J70" s="17"/>
    </row>
    <row r="71" spans="1:10" ht="12.75" x14ac:dyDescent="0.2">
      <c r="J71" s="17"/>
    </row>
    <row r="72" spans="1:10" ht="12.75" x14ac:dyDescent="0.2">
      <c r="J72" s="17"/>
    </row>
    <row r="73" spans="1:10" ht="12.75" x14ac:dyDescent="0.2">
      <c r="J73" s="17"/>
    </row>
    <row r="74" spans="1:10" ht="12.75" x14ac:dyDescent="0.2">
      <c r="J74" s="17"/>
    </row>
    <row r="75" spans="1:10" ht="12.75" x14ac:dyDescent="0.2">
      <c r="J75" s="17"/>
    </row>
    <row r="76" spans="1:10" ht="12.75" x14ac:dyDescent="0.2">
      <c r="J76" s="17"/>
    </row>
    <row r="77" spans="1:10" ht="12.75" x14ac:dyDescent="0.2">
      <c r="J77" s="17"/>
    </row>
    <row r="78" spans="1:10" ht="12.75" x14ac:dyDescent="0.2">
      <c r="J78" s="17"/>
    </row>
    <row r="79" spans="1:10" ht="12.75" x14ac:dyDescent="0.2">
      <c r="J79" s="17"/>
    </row>
    <row r="80" spans="1:10" ht="12.75" x14ac:dyDescent="0.2">
      <c r="J80" s="17"/>
    </row>
    <row r="81" spans="10:10" ht="12.75" x14ac:dyDescent="0.2">
      <c r="J81" s="17"/>
    </row>
    <row r="82" spans="10:10" ht="12.75" x14ac:dyDescent="0.2">
      <c r="J82" s="17"/>
    </row>
    <row r="83" spans="10:10" ht="12.75" x14ac:dyDescent="0.2">
      <c r="J83" s="17"/>
    </row>
    <row r="84" spans="10:10" ht="12.75" x14ac:dyDescent="0.2">
      <c r="J84" s="17"/>
    </row>
    <row r="85" spans="10:10" ht="12.75" x14ac:dyDescent="0.2">
      <c r="J85" s="17"/>
    </row>
    <row r="86" spans="10:10" ht="12.75" x14ac:dyDescent="0.2">
      <c r="J86" s="17"/>
    </row>
    <row r="87" spans="10:10" ht="12.75" x14ac:dyDescent="0.2">
      <c r="J87" s="17"/>
    </row>
    <row r="88" spans="10:10" ht="12.75" x14ac:dyDescent="0.2">
      <c r="J88" s="17"/>
    </row>
    <row r="89" spans="10:10" ht="12.75" x14ac:dyDescent="0.2">
      <c r="J89" s="17"/>
    </row>
    <row r="90" spans="10:10" ht="12.75" x14ac:dyDescent="0.2">
      <c r="J90" s="17"/>
    </row>
    <row r="91" spans="10:10" ht="12.75" x14ac:dyDescent="0.2">
      <c r="J91" s="17"/>
    </row>
    <row r="92" spans="10:10" ht="12.75" x14ac:dyDescent="0.2">
      <c r="J92" s="17"/>
    </row>
    <row r="93" spans="10:10" ht="12.75" x14ac:dyDescent="0.2">
      <c r="J93" s="17"/>
    </row>
    <row r="94" spans="10:10" ht="12.75" x14ac:dyDescent="0.2">
      <c r="J94" s="17"/>
    </row>
    <row r="95" spans="10:10" ht="12.75" x14ac:dyDescent="0.2">
      <c r="J95" s="17"/>
    </row>
    <row r="96" spans="10:10" ht="12.75" x14ac:dyDescent="0.2">
      <c r="J96" s="17"/>
    </row>
    <row r="97" spans="10:10" ht="12.75" x14ac:dyDescent="0.2">
      <c r="J97" s="17"/>
    </row>
    <row r="98" spans="10:10" ht="12.75" x14ac:dyDescent="0.2">
      <c r="J98" s="17"/>
    </row>
    <row r="99" spans="10:10" ht="12.75" x14ac:dyDescent="0.2">
      <c r="J99" s="17"/>
    </row>
    <row r="100" spans="10:10" ht="12.75" x14ac:dyDescent="0.2">
      <c r="J100" s="17"/>
    </row>
    <row r="101" spans="10:10" ht="12.75" x14ac:dyDescent="0.2">
      <c r="J101" s="17"/>
    </row>
    <row r="102" spans="10:10" ht="12.75" x14ac:dyDescent="0.2">
      <c r="J102" s="17"/>
    </row>
    <row r="103" spans="10:10" ht="12.75" x14ac:dyDescent="0.2">
      <c r="J103" s="17"/>
    </row>
    <row r="104" spans="10:10" ht="12.75" x14ac:dyDescent="0.2">
      <c r="J104" s="17"/>
    </row>
    <row r="105" spans="10:10" ht="12.75" x14ac:dyDescent="0.2">
      <c r="J105" s="17"/>
    </row>
    <row r="106" spans="10:10" ht="12.75" x14ac:dyDescent="0.2">
      <c r="J106" s="17"/>
    </row>
    <row r="107" spans="10:10" ht="12.75" x14ac:dyDescent="0.2">
      <c r="J107" s="17"/>
    </row>
    <row r="108" spans="10:10" ht="12.75" x14ac:dyDescent="0.2">
      <c r="J108" s="17"/>
    </row>
    <row r="109" spans="10:10" ht="12.75" x14ac:dyDescent="0.2">
      <c r="J109" s="17"/>
    </row>
    <row r="110" spans="10:10" ht="12.75" x14ac:dyDescent="0.2">
      <c r="J110" s="17"/>
    </row>
    <row r="111" spans="10:10" ht="12.75" x14ac:dyDescent="0.2">
      <c r="J111" s="17"/>
    </row>
    <row r="112" spans="10:10" ht="12.75" x14ac:dyDescent="0.2">
      <c r="J112" s="17"/>
    </row>
    <row r="113" spans="10:10" ht="12.75" x14ac:dyDescent="0.2">
      <c r="J113" s="17"/>
    </row>
    <row r="114" spans="10:10" ht="12.75" x14ac:dyDescent="0.2">
      <c r="J114" s="17"/>
    </row>
    <row r="115" spans="10:10" ht="12.75" x14ac:dyDescent="0.2">
      <c r="J115" s="17"/>
    </row>
    <row r="116" spans="10:10" ht="12.75" x14ac:dyDescent="0.2">
      <c r="J116" s="17"/>
    </row>
    <row r="117" spans="10:10" ht="12.75" x14ac:dyDescent="0.2">
      <c r="J117" s="17"/>
    </row>
    <row r="118" spans="10:10" ht="12.75" x14ac:dyDescent="0.2">
      <c r="J118" s="17"/>
    </row>
    <row r="119" spans="10:10" ht="12.75" x14ac:dyDescent="0.2">
      <c r="J119" s="17"/>
    </row>
    <row r="120" spans="10:10" ht="12.75" x14ac:dyDescent="0.2">
      <c r="J120" s="17"/>
    </row>
    <row r="121" spans="10:10" ht="12.75" x14ac:dyDescent="0.2">
      <c r="J121" s="17"/>
    </row>
    <row r="122" spans="10:10" ht="12.75" x14ac:dyDescent="0.2">
      <c r="J122" s="17"/>
    </row>
    <row r="123" spans="10:10" ht="12.75" x14ac:dyDescent="0.2">
      <c r="J123" s="17"/>
    </row>
    <row r="124" spans="10:10" ht="12.75" x14ac:dyDescent="0.2">
      <c r="J124" s="17"/>
    </row>
    <row r="125" spans="10:10" ht="12.75" x14ac:dyDescent="0.2">
      <c r="J125" s="17"/>
    </row>
    <row r="126" spans="10:10" ht="12.75" x14ac:dyDescent="0.2">
      <c r="J126" s="17"/>
    </row>
    <row r="127" spans="10:10" ht="12.75" x14ac:dyDescent="0.2">
      <c r="J127" s="17"/>
    </row>
    <row r="128" spans="10:10" ht="12.75" x14ac:dyDescent="0.2">
      <c r="J128" s="17"/>
    </row>
    <row r="129" spans="10:10" ht="12.75" x14ac:dyDescent="0.2">
      <c r="J129" s="17"/>
    </row>
    <row r="130" spans="10:10" ht="12.75" x14ac:dyDescent="0.2">
      <c r="J130" s="17"/>
    </row>
    <row r="131" spans="10:10" ht="12.75" x14ac:dyDescent="0.2">
      <c r="J131" s="17"/>
    </row>
    <row r="132" spans="10:10" ht="12.75" x14ac:dyDescent="0.2">
      <c r="J132" s="17"/>
    </row>
    <row r="133" spans="10:10" ht="12.75" x14ac:dyDescent="0.2">
      <c r="J133" s="17"/>
    </row>
    <row r="134" spans="10:10" ht="12.75" x14ac:dyDescent="0.2">
      <c r="J134" s="17"/>
    </row>
    <row r="135" spans="10:10" ht="12.75" x14ac:dyDescent="0.2">
      <c r="J135" s="17"/>
    </row>
    <row r="136" spans="10:10" ht="12.75" x14ac:dyDescent="0.2">
      <c r="J136" s="17"/>
    </row>
    <row r="137" spans="10:10" ht="12.75" x14ac:dyDescent="0.2">
      <c r="J137" s="17"/>
    </row>
    <row r="138" spans="10:10" ht="12.75" x14ac:dyDescent="0.2">
      <c r="J138" s="17"/>
    </row>
    <row r="139" spans="10:10" ht="12.75" x14ac:dyDescent="0.2">
      <c r="J139" s="17"/>
    </row>
    <row r="140" spans="10:10" ht="12.75" x14ac:dyDescent="0.2">
      <c r="J140" s="17"/>
    </row>
    <row r="141" spans="10:10" ht="12.75" x14ac:dyDescent="0.2">
      <c r="J141" s="17"/>
    </row>
    <row r="142" spans="10:10" ht="12.75" x14ac:dyDescent="0.2">
      <c r="J142" s="17"/>
    </row>
    <row r="143" spans="10:10" ht="12.75" x14ac:dyDescent="0.2">
      <c r="J143" s="17"/>
    </row>
    <row r="144" spans="10:10" ht="12.75" x14ac:dyDescent="0.2">
      <c r="J144" s="17"/>
    </row>
    <row r="145" spans="10:10" ht="12.75" x14ac:dyDescent="0.2">
      <c r="J145" s="17"/>
    </row>
    <row r="146" spans="10:10" ht="12.75" x14ac:dyDescent="0.2">
      <c r="J146" s="17"/>
    </row>
    <row r="147" spans="10:10" ht="12.75" x14ac:dyDescent="0.2">
      <c r="J147" s="17"/>
    </row>
    <row r="148" spans="10:10" ht="12.75" x14ac:dyDescent="0.2">
      <c r="J148" s="17"/>
    </row>
    <row r="149" spans="10:10" ht="12.75" x14ac:dyDescent="0.2">
      <c r="J149" s="17"/>
    </row>
    <row r="150" spans="10:10" ht="12.75" x14ac:dyDescent="0.2">
      <c r="J150" s="17"/>
    </row>
    <row r="151" spans="10:10" ht="12.75" x14ac:dyDescent="0.2">
      <c r="J151" s="17"/>
    </row>
    <row r="152" spans="10:10" ht="12.75" x14ac:dyDescent="0.2">
      <c r="J152" s="17"/>
    </row>
    <row r="153" spans="10:10" ht="12.75" x14ac:dyDescent="0.2">
      <c r="J153" s="17"/>
    </row>
    <row r="154" spans="10:10" ht="12.75" x14ac:dyDescent="0.2">
      <c r="J154" s="17"/>
    </row>
    <row r="155" spans="10:10" ht="12.75" x14ac:dyDescent="0.2">
      <c r="J155" s="17"/>
    </row>
    <row r="156" spans="10:10" ht="12.75" x14ac:dyDescent="0.2">
      <c r="J156" s="17"/>
    </row>
    <row r="157" spans="10:10" ht="12.75" x14ac:dyDescent="0.2">
      <c r="J157" s="17"/>
    </row>
    <row r="158" spans="10:10" ht="12.75" x14ac:dyDescent="0.2">
      <c r="J158" s="17"/>
    </row>
    <row r="159" spans="10:10" ht="12.75" x14ac:dyDescent="0.2">
      <c r="J159" s="17"/>
    </row>
    <row r="160" spans="10:10" ht="12.75" x14ac:dyDescent="0.2">
      <c r="J160" s="17"/>
    </row>
    <row r="161" spans="10:10" ht="12.75" x14ac:dyDescent="0.2">
      <c r="J161" s="17"/>
    </row>
    <row r="162" spans="10:10" ht="12.75" x14ac:dyDescent="0.2">
      <c r="J162" s="17"/>
    </row>
    <row r="163" spans="10:10" ht="12.75" x14ac:dyDescent="0.2">
      <c r="J163" s="17"/>
    </row>
    <row r="164" spans="10:10" ht="12.75" x14ac:dyDescent="0.2">
      <c r="J164" s="17"/>
    </row>
    <row r="165" spans="10:10" ht="12.75" x14ac:dyDescent="0.2">
      <c r="J165" s="17"/>
    </row>
    <row r="166" spans="10:10" ht="12.75" x14ac:dyDescent="0.2">
      <c r="J166" s="17"/>
    </row>
    <row r="167" spans="10:10" ht="12.75" x14ac:dyDescent="0.2">
      <c r="J167" s="17"/>
    </row>
    <row r="168" spans="10:10" ht="12.75" x14ac:dyDescent="0.2">
      <c r="J168" s="17"/>
    </row>
    <row r="169" spans="10:10" ht="12.75" x14ac:dyDescent="0.2">
      <c r="J169" s="17"/>
    </row>
    <row r="170" spans="10:10" ht="12.75" x14ac:dyDescent="0.2">
      <c r="J170" s="17"/>
    </row>
    <row r="171" spans="10:10" ht="12.75" x14ac:dyDescent="0.2">
      <c r="J171" s="17"/>
    </row>
    <row r="172" spans="10:10" ht="12.75" x14ac:dyDescent="0.2">
      <c r="J172" s="17"/>
    </row>
    <row r="173" spans="10:10" ht="12.75" x14ac:dyDescent="0.2">
      <c r="J173" s="17"/>
    </row>
    <row r="174" spans="10:10" ht="12.75" x14ac:dyDescent="0.2">
      <c r="J174" s="17"/>
    </row>
    <row r="175" spans="10:10" ht="12.75" x14ac:dyDescent="0.2">
      <c r="J175" s="17"/>
    </row>
    <row r="176" spans="10:10" ht="12.75" x14ac:dyDescent="0.2">
      <c r="J176" s="17"/>
    </row>
    <row r="177" spans="10:10" ht="12.75" x14ac:dyDescent="0.2">
      <c r="J177" s="17"/>
    </row>
    <row r="178" spans="10:10" ht="12.75" x14ac:dyDescent="0.2">
      <c r="J178" s="17"/>
    </row>
    <row r="179" spans="10:10" ht="12.75" x14ac:dyDescent="0.2">
      <c r="J179" s="17"/>
    </row>
    <row r="180" spans="10:10" ht="12.75" x14ac:dyDescent="0.2">
      <c r="J180" s="17"/>
    </row>
    <row r="181" spans="10:10" ht="12.75" x14ac:dyDescent="0.2">
      <c r="J181" s="17"/>
    </row>
    <row r="182" spans="10:10" ht="12.75" x14ac:dyDescent="0.2">
      <c r="J182" s="17"/>
    </row>
    <row r="183" spans="10:10" ht="12.75" x14ac:dyDescent="0.2">
      <c r="J183" s="17"/>
    </row>
    <row r="184" spans="10:10" ht="12.75" x14ac:dyDescent="0.2">
      <c r="J184" s="17"/>
    </row>
    <row r="185" spans="10:10" ht="12.75" x14ac:dyDescent="0.2">
      <c r="J185" s="17"/>
    </row>
    <row r="186" spans="10:10" ht="12.75" x14ac:dyDescent="0.2">
      <c r="J186" s="17"/>
    </row>
    <row r="187" spans="10:10" ht="12.75" x14ac:dyDescent="0.2">
      <c r="J187" s="17"/>
    </row>
    <row r="188" spans="10:10" ht="12.75" x14ac:dyDescent="0.2">
      <c r="J188" s="17"/>
    </row>
    <row r="189" spans="10:10" ht="12.75" x14ac:dyDescent="0.2">
      <c r="J189" s="17"/>
    </row>
    <row r="190" spans="10:10" ht="12.75" x14ac:dyDescent="0.2">
      <c r="J190" s="17"/>
    </row>
    <row r="191" spans="10:10" ht="12.75" x14ac:dyDescent="0.2">
      <c r="J191" s="17"/>
    </row>
    <row r="192" spans="10:10" ht="12.75" x14ac:dyDescent="0.2">
      <c r="J192" s="17"/>
    </row>
    <row r="193" spans="10:10" ht="12.75" x14ac:dyDescent="0.2">
      <c r="J193" s="17"/>
    </row>
    <row r="194" spans="10:10" ht="12.75" x14ac:dyDescent="0.2">
      <c r="J194" s="17"/>
    </row>
    <row r="195" spans="10:10" ht="12.75" x14ac:dyDescent="0.2">
      <c r="J195" s="17"/>
    </row>
    <row r="196" spans="10:10" ht="12.75" x14ac:dyDescent="0.2">
      <c r="J196" s="17"/>
    </row>
    <row r="197" spans="10:10" ht="12.75" x14ac:dyDescent="0.2">
      <c r="J197" s="17"/>
    </row>
    <row r="198" spans="10:10" ht="12.75" x14ac:dyDescent="0.2">
      <c r="J198" s="17"/>
    </row>
    <row r="199" spans="10:10" ht="12.75" x14ac:dyDescent="0.2">
      <c r="J199" s="17"/>
    </row>
    <row r="200" spans="10:10" ht="12.75" x14ac:dyDescent="0.2">
      <c r="J200" s="17"/>
    </row>
    <row r="201" spans="10:10" ht="12.75" x14ac:dyDescent="0.2">
      <c r="J201" s="17"/>
    </row>
    <row r="202" spans="10:10" ht="12.75" x14ac:dyDescent="0.2">
      <c r="J202" s="17"/>
    </row>
    <row r="203" spans="10:10" ht="12.75" x14ac:dyDescent="0.2">
      <c r="J203" s="17"/>
    </row>
    <row r="204" spans="10:10" ht="12.75" x14ac:dyDescent="0.2">
      <c r="J204" s="17"/>
    </row>
    <row r="205" spans="10:10" ht="12.75" x14ac:dyDescent="0.2">
      <c r="J205" s="17"/>
    </row>
    <row r="206" spans="10:10" ht="12.75" x14ac:dyDescent="0.2">
      <c r="J206" s="17"/>
    </row>
    <row r="207" spans="10:10" ht="12.75" x14ac:dyDescent="0.2">
      <c r="J207" s="17"/>
    </row>
    <row r="208" spans="10:10" ht="12.75" x14ac:dyDescent="0.2">
      <c r="J208" s="17"/>
    </row>
    <row r="209" spans="10:10" ht="12.75" x14ac:dyDescent="0.2">
      <c r="J209" s="17"/>
    </row>
    <row r="210" spans="10:10" ht="12.75" x14ac:dyDescent="0.2">
      <c r="J210" s="17"/>
    </row>
    <row r="211" spans="10:10" ht="12.75" x14ac:dyDescent="0.2">
      <c r="J211" s="17"/>
    </row>
    <row r="212" spans="10:10" ht="12.75" x14ac:dyDescent="0.2">
      <c r="J212" s="17"/>
    </row>
    <row r="213" spans="10:10" ht="12.75" x14ac:dyDescent="0.2">
      <c r="J213" s="17"/>
    </row>
    <row r="214" spans="10:10" ht="12.75" x14ac:dyDescent="0.2">
      <c r="J214" s="17"/>
    </row>
    <row r="215" spans="10:10" ht="12.75" x14ac:dyDescent="0.2">
      <c r="J215" s="17"/>
    </row>
    <row r="216" spans="10:10" ht="12.75" x14ac:dyDescent="0.2">
      <c r="J216" s="17"/>
    </row>
    <row r="217" spans="10:10" ht="12.75" x14ac:dyDescent="0.2">
      <c r="J217" s="17"/>
    </row>
    <row r="218" spans="10:10" ht="12.75" x14ac:dyDescent="0.2">
      <c r="J218" s="17"/>
    </row>
    <row r="219" spans="10:10" ht="12.75" x14ac:dyDescent="0.2">
      <c r="J219" s="17"/>
    </row>
    <row r="220" spans="10:10" ht="12.75" x14ac:dyDescent="0.2">
      <c r="J220" s="17"/>
    </row>
    <row r="221" spans="10:10" ht="12.75" x14ac:dyDescent="0.2">
      <c r="J221" s="17"/>
    </row>
    <row r="222" spans="10:10" ht="12.75" x14ac:dyDescent="0.2">
      <c r="J222" s="17"/>
    </row>
    <row r="223" spans="10:10" ht="12.75" x14ac:dyDescent="0.2">
      <c r="J223" s="17"/>
    </row>
    <row r="224" spans="10:10" ht="12.75" x14ac:dyDescent="0.2">
      <c r="J224" s="17"/>
    </row>
    <row r="225" spans="10:10" ht="12.75" x14ac:dyDescent="0.2">
      <c r="J225" s="17"/>
    </row>
    <row r="226" spans="10:10" ht="12.75" x14ac:dyDescent="0.2">
      <c r="J226" s="17"/>
    </row>
    <row r="227" spans="10:10" ht="12.75" x14ac:dyDescent="0.2">
      <c r="J227" s="17"/>
    </row>
    <row r="228" spans="10:10" ht="12.75" x14ac:dyDescent="0.2">
      <c r="J228" s="17"/>
    </row>
    <row r="229" spans="10:10" ht="12.75" x14ac:dyDescent="0.2">
      <c r="J229" s="17"/>
    </row>
    <row r="230" spans="10:10" ht="12.75" x14ac:dyDescent="0.2">
      <c r="J230" s="17"/>
    </row>
    <row r="231" spans="10:10" ht="12.75" x14ac:dyDescent="0.2">
      <c r="J231" s="17"/>
    </row>
    <row r="232" spans="10:10" ht="12.75" x14ac:dyDescent="0.2">
      <c r="J232" s="17"/>
    </row>
    <row r="233" spans="10:10" ht="12.75" x14ac:dyDescent="0.2">
      <c r="J233" s="17"/>
    </row>
    <row r="234" spans="10:10" ht="12.75" x14ac:dyDescent="0.2">
      <c r="J234" s="17"/>
    </row>
    <row r="235" spans="10:10" ht="12.75" x14ac:dyDescent="0.2">
      <c r="J235" s="17"/>
    </row>
    <row r="236" spans="10:10" ht="12.75" x14ac:dyDescent="0.2">
      <c r="J236" s="17"/>
    </row>
    <row r="237" spans="10:10" ht="12.75" x14ac:dyDescent="0.2">
      <c r="J237" s="17"/>
    </row>
    <row r="238" spans="10:10" ht="12.75" x14ac:dyDescent="0.2">
      <c r="J238" s="17"/>
    </row>
    <row r="239" spans="10:10" ht="12.75" x14ac:dyDescent="0.2">
      <c r="J239" s="17"/>
    </row>
    <row r="240" spans="10:10" ht="12.75" x14ac:dyDescent="0.2">
      <c r="J240" s="17"/>
    </row>
    <row r="241" spans="10:10" ht="12.75" x14ac:dyDescent="0.2">
      <c r="J241" s="17"/>
    </row>
    <row r="242" spans="10:10" ht="12.75" x14ac:dyDescent="0.2">
      <c r="J242" s="17"/>
    </row>
    <row r="243" spans="10:10" ht="12.75" x14ac:dyDescent="0.2">
      <c r="J243" s="17"/>
    </row>
    <row r="244" spans="10:10" ht="12.75" x14ac:dyDescent="0.2">
      <c r="J244" s="17"/>
    </row>
    <row r="245" spans="10:10" ht="12.75" x14ac:dyDescent="0.2">
      <c r="J245" s="17"/>
    </row>
    <row r="246" spans="10:10" ht="12.75" x14ac:dyDescent="0.2">
      <c r="J246" s="17"/>
    </row>
    <row r="247" spans="10:10" ht="12.75" x14ac:dyDescent="0.2">
      <c r="J247" s="17"/>
    </row>
    <row r="248" spans="10:10" ht="12.75" x14ac:dyDescent="0.2">
      <c r="J248" s="17"/>
    </row>
    <row r="249" spans="10:10" ht="12.75" x14ac:dyDescent="0.2">
      <c r="J249" s="17"/>
    </row>
    <row r="250" spans="10:10" ht="12.75" x14ac:dyDescent="0.2">
      <c r="J250" s="17"/>
    </row>
    <row r="251" spans="10:10" ht="12.75" x14ac:dyDescent="0.2">
      <c r="J251" s="17"/>
    </row>
    <row r="252" spans="10:10" ht="12.75" x14ac:dyDescent="0.2">
      <c r="J252" s="17"/>
    </row>
    <row r="253" spans="10:10" ht="12.75" x14ac:dyDescent="0.2">
      <c r="J253" s="17"/>
    </row>
    <row r="254" spans="10:10" ht="12.75" x14ac:dyDescent="0.2">
      <c r="J254" s="17"/>
    </row>
    <row r="255" spans="10:10" ht="12.75" x14ac:dyDescent="0.2">
      <c r="J255" s="17"/>
    </row>
    <row r="256" spans="10:10" ht="12.75" x14ac:dyDescent="0.2">
      <c r="J256" s="17"/>
    </row>
    <row r="257" spans="10:10" ht="12.75" x14ac:dyDescent="0.2">
      <c r="J257" s="17"/>
    </row>
    <row r="258" spans="10:10" ht="12.75" x14ac:dyDescent="0.2">
      <c r="J258" s="17"/>
    </row>
    <row r="259" spans="10:10" ht="12.75" x14ac:dyDescent="0.2">
      <c r="J259" s="17"/>
    </row>
    <row r="260" spans="10:10" ht="12.75" x14ac:dyDescent="0.2">
      <c r="J260" s="17"/>
    </row>
    <row r="261" spans="10:10" ht="12.75" x14ac:dyDescent="0.2">
      <c r="J261" s="17"/>
    </row>
    <row r="262" spans="10:10" ht="12.75" x14ac:dyDescent="0.2">
      <c r="J262" s="17"/>
    </row>
    <row r="263" spans="10:10" ht="12.75" x14ac:dyDescent="0.2">
      <c r="J263" s="17"/>
    </row>
    <row r="264" spans="10:10" ht="12.75" x14ac:dyDescent="0.2">
      <c r="J264" s="17"/>
    </row>
    <row r="265" spans="10:10" ht="12.75" x14ac:dyDescent="0.2">
      <c r="J265" s="17"/>
    </row>
    <row r="266" spans="10:10" ht="12.75" x14ac:dyDescent="0.2">
      <c r="J266" s="17"/>
    </row>
    <row r="267" spans="10:10" ht="12.75" x14ac:dyDescent="0.2">
      <c r="J267" s="17"/>
    </row>
    <row r="268" spans="10:10" ht="12.75" x14ac:dyDescent="0.2">
      <c r="J268" s="17"/>
    </row>
    <row r="269" spans="10:10" ht="12.75" x14ac:dyDescent="0.2">
      <c r="J269" s="17"/>
    </row>
    <row r="270" spans="10:10" ht="12.75" x14ac:dyDescent="0.2">
      <c r="J270" s="17"/>
    </row>
    <row r="271" spans="10:10" ht="12.75" x14ac:dyDescent="0.2">
      <c r="J271" s="17"/>
    </row>
    <row r="272" spans="10:10" ht="12.75" x14ac:dyDescent="0.2">
      <c r="J272" s="17"/>
    </row>
    <row r="273" spans="10:10" ht="12.75" x14ac:dyDescent="0.2">
      <c r="J273" s="17"/>
    </row>
    <row r="274" spans="10:10" ht="12.75" x14ac:dyDescent="0.2">
      <c r="J274" s="17"/>
    </row>
    <row r="275" spans="10:10" ht="12.75" x14ac:dyDescent="0.2">
      <c r="J275" s="17"/>
    </row>
    <row r="276" spans="10:10" ht="12.75" x14ac:dyDescent="0.2">
      <c r="J276" s="17"/>
    </row>
    <row r="277" spans="10:10" ht="12.75" x14ac:dyDescent="0.2">
      <c r="J277" s="17"/>
    </row>
    <row r="278" spans="10:10" ht="12.75" x14ac:dyDescent="0.2">
      <c r="J278" s="17"/>
    </row>
    <row r="279" spans="10:10" ht="12.75" x14ac:dyDescent="0.2">
      <c r="J279" s="17"/>
    </row>
    <row r="280" spans="10:10" ht="12.75" x14ac:dyDescent="0.2">
      <c r="J280" s="17"/>
    </row>
    <row r="281" spans="10:10" ht="12.75" x14ac:dyDescent="0.2">
      <c r="J281" s="17"/>
    </row>
    <row r="282" spans="10:10" ht="12.75" x14ac:dyDescent="0.2">
      <c r="J282" s="17"/>
    </row>
    <row r="283" spans="10:10" ht="12.75" x14ac:dyDescent="0.2">
      <c r="J283" s="17"/>
    </row>
    <row r="284" spans="10:10" ht="12.75" x14ac:dyDescent="0.2">
      <c r="J284" s="17"/>
    </row>
    <row r="285" spans="10:10" ht="12.75" x14ac:dyDescent="0.2">
      <c r="J285" s="17"/>
    </row>
    <row r="286" spans="10:10" ht="12.75" x14ac:dyDescent="0.2">
      <c r="J286" s="17"/>
    </row>
    <row r="287" spans="10:10" ht="12.75" x14ac:dyDescent="0.2">
      <c r="J287" s="17"/>
    </row>
    <row r="288" spans="10:10" ht="12.75" x14ac:dyDescent="0.2">
      <c r="J288" s="17"/>
    </row>
    <row r="289" spans="10:10" ht="12.75" x14ac:dyDescent="0.2">
      <c r="J289" s="17"/>
    </row>
    <row r="290" spans="10:10" ht="12.75" x14ac:dyDescent="0.2">
      <c r="J290" s="17"/>
    </row>
    <row r="291" spans="10:10" ht="12.75" x14ac:dyDescent="0.2">
      <c r="J291" s="17"/>
    </row>
    <row r="292" spans="10:10" ht="12.75" x14ac:dyDescent="0.2">
      <c r="J292" s="17"/>
    </row>
    <row r="293" spans="10:10" ht="12.75" x14ac:dyDescent="0.2">
      <c r="J293" s="17"/>
    </row>
    <row r="294" spans="10:10" ht="12.75" x14ac:dyDescent="0.2">
      <c r="J294" s="17"/>
    </row>
    <row r="295" spans="10:10" ht="12.75" x14ac:dyDescent="0.2">
      <c r="J295" s="17"/>
    </row>
    <row r="296" spans="10:10" ht="12.75" x14ac:dyDescent="0.2">
      <c r="J296" s="17"/>
    </row>
    <row r="297" spans="10:10" ht="12.75" x14ac:dyDescent="0.2">
      <c r="J297" s="17"/>
    </row>
    <row r="298" spans="10:10" ht="12.75" x14ac:dyDescent="0.2">
      <c r="J298" s="17"/>
    </row>
    <row r="299" spans="10:10" ht="12.75" x14ac:dyDescent="0.2">
      <c r="J299" s="17"/>
    </row>
    <row r="300" spans="10:10" ht="12.75" x14ac:dyDescent="0.2">
      <c r="J300" s="17"/>
    </row>
    <row r="301" spans="10:10" ht="12.75" x14ac:dyDescent="0.2">
      <c r="J301" s="17"/>
    </row>
    <row r="302" spans="10:10" ht="12.75" x14ac:dyDescent="0.2">
      <c r="J302" s="17"/>
    </row>
    <row r="303" spans="10:10" ht="12.75" x14ac:dyDescent="0.2">
      <c r="J303" s="17"/>
    </row>
    <row r="304" spans="10:10" ht="12.75" x14ac:dyDescent="0.2">
      <c r="J304" s="17"/>
    </row>
    <row r="305" spans="10:10" ht="12.75" x14ac:dyDescent="0.2">
      <c r="J305" s="17"/>
    </row>
    <row r="306" spans="10:10" ht="12.75" x14ac:dyDescent="0.2">
      <c r="J306" s="17"/>
    </row>
    <row r="307" spans="10:10" ht="12.75" x14ac:dyDescent="0.2">
      <c r="J307" s="17"/>
    </row>
    <row r="308" spans="10:10" ht="12.75" x14ac:dyDescent="0.2">
      <c r="J308" s="17"/>
    </row>
    <row r="309" spans="10:10" ht="12.75" x14ac:dyDescent="0.2">
      <c r="J309" s="17"/>
    </row>
    <row r="310" spans="10:10" ht="12.75" x14ac:dyDescent="0.2">
      <c r="J310" s="17"/>
    </row>
    <row r="311" spans="10:10" ht="12.75" x14ac:dyDescent="0.2">
      <c r="J311" s="17"/>
    </row>
    <row r="312" spans="10:10" ht="12.75" x14ac:dyDescent="0.2">
      <c r="J312" s="17"/>
    </row>
    <row r="313" spans="10:10" ht="12.75" x14ac:dyDescent="0.2">
      <c r="J313" s="17"/>
    </row>
    <row r="314" spans="10:10" ht="12.75" x14ac:dyDescent="0.2">
      <c r="J314" s="17"/>
    </row>
    <row r="315" spans="10:10" ht="12.75" x14ac:dyDescent="0.2">
      <c r="J315" s="17"/>
    </row>
    <row r="316" spans="10:10" ht="12.75" x14ac:dyDescent="0.2">
      <c r="J316" s="17"/>
    </row>
    <row r="317" spans="10:10" ht="12.75" x14ac:dyDescent="0.2">
      <c r="J317" s="17"/>
    </row>
    <row r="318" spans="10:10" ht="12.75" x14ac:dyDescent="0.2">
      <c r="J318" s="17"/>
    </row>
    <row r="319" spans="10:10" ht="12.75" x14ac:dyDescent="0.2">
      <c r="J319" s="17"/>
    </row>
    <row r="320" spans="10:10" ht="12.75" x14ac:dyDescent="0.2">
      <c r="J320" s="17"/>
    </row>
    <row r="321" spans="10:10" ht="12.75" x14ac:dyDescent="0.2">
      <c r="J321" s="17"/>
    </row>
    <row r="322" spans="10:10" ht="12.75" x14ac:dyDescent="0.2">
      <c r="J322" s="17"/>
    </row>
    <row r="323" spans="10:10" ht="12.75" x14ac:dyDescent="0.2">
      <c r="J323" s="17"/>
    </row>
    <row r="324" spans="10:10" ht="12.75" x14ac:dyDescent="0.2">
      <c r="J324" s="17"/>
    </row>
    <row r="325" spans="10:10" ht="12.75" x14ac:dyDescent="0.2">
      <c r="J325" s="17"/>
    </row>
    <row r="326" spans="10:10" ht="12.75" x14ac:dyDescent="0.2">
      <c r="J326" s="17"/>
    </row>
    <row r="327" spans="10:10" ht="12.75" x14ac:dyDescent="0.2">
      <c r="J327" s="17"/>
    </row>
    <row r="328" spans="10:10" ht="12.75" x14ac:dyDescent="0.2">
      <c r="J328" s="17"/>
    </row>
    <row r="329" spans="10:10" ht="12.75" x14ac:dyDescent="0.2">
      <c r="J329" s="17"/>
    </row>
    <row r="330" spans="10:10" ht="12.75" x14ac:dyDescent="0.2">
      <c r="J330" s="17"/>
    </row>
    <row r="331" spans="10:10" ht="12.75" x14ac:dyDescent="0.2">
      <c r="J331" s="17"/>
    </row>
    <row r="332" spans="10:10" ht="12.75" x14ac:dyDescent="0.2">
      <c r="J332" s="17"/>
    </row>
    <row r="333" spans="10:10" ht="12.75" x14ac:dyDescent="0.2">
      <c r="J333" s="17"/>
    </row>
    <row r="334" spans="10:10" ht="12.75" x14ac:dyDescent="0.2">
      <c r="J334" s="17"/>
    </row>
    <row r="335" spans="10:10" ht="12.75" x14ac:dyDescent="0.2">
      <c r="J335" s="17"/>
    </row>
    <row r="336" spans="10:10" ht="12.75" x14ac:dyDescent="0.2">
      <c r="J336" s="17"/>
    </row>
    <row r="337" spans="10:10" ht="12.75" x14ac:dyDescent="0.2">
      <c r="J337" s="17"/>
    </row>
    <row r="338" spans="10:10" ht="12.75" x14ac:dyDescent="0.2">
      <c r="J338" s="17"/>
    </row>
    <row r="339" spans="10:10" ht="12.75" x14ac:dyDescent="0.2">
      <c r="J339" s="17"/>
    </row>
    <row r="340" spans="10:10" ht="12.75" x14ac:dyDescent="0.2">
      <c r="J340" s="17"/>
    </row>
    <row r="341" spans="10:10" ht="12.75" x14ac:dyDescent="0.2">
      <c r="J341" s="17"/>
    </row>
    <row r="342" spans="10:10" ht="12.75" x14ac:dyDescent="0.2">
      <c r="J342" s="17"/>
    </row>
    <row r="343" spans="10:10" ht="12.75" x14ac:dyDescent="0.2">
      <c r="J343" s="17"/>
    </row>
    <row r="344" spans="10:10" ht="12.75" x14ac:dyDescent="0.2">
      <c r="J344" s="17"/>
    </row>
    <row r="345" spans="10:10" ht="12.75" x14ac:dyDescent="0.2">
      <c r="J345" s="17"/>
    </row>
    <row r="346" spans="10:10" ht="12.75" x14ac:dyDescent="0.2">
      <c r="J346" s="17"/>
    </row>
    <row r="347" spans="10:10" ht="12.75" x14ac:dyDescent="0.2">
      <c r="J347" s="17"/>
    </row>
    <row r="348" spans="10:10" ht="12.75" x14ac:dyDescent="0.2">
      <c r="J348" s="17"/>
    </row>
    <row r="349" spans="10:10" ht="12.75" x14ac:dyDescent="0.2">
      <c r="J349" s="17"/>
    </row>
    <row r="350" spans="10:10" ht="12.75" x14ac:dyDescent="0.2">
      <c r="J350" s="17"/>
    </row>
    <row r="351" spans="10:10" ht="12.75" x14ac:dyDescent="0.2">
      <c r="J351" s="17"/>
    </row>
    <row r="352" spans="10:10" ht="12.75" x14ac:dyDescent="0.2">
      <c r="J352" s="17"/>
    </row>
    <row r="353" spans="10:10" ht="12.75" x14ac:dyDescent="0.2">
      <c r="J353" s="17"/>
    </row>
    <row r="354" spans="10:10" ht="12.75" x14ac:dyDescent="0.2">
      <c r="J354" s="17"/>
    </row>
    <row r="355" spans="10:10" ht="12.75" x14ac:dyDescent="0.2">
      <c r="J355" s="17"/>
    </row>
    <row r="356" spans="10:10" ht="12.75" x14ac:dyDescent="0.2">
      <c r="J356" s="17"/>
    </row>
    <row r="357" spans="10:10" ht="12.75" x14ac:dyDescent="0.2">
      <c r="J357" s="17"/>
    </row>
    <row r="358" spans="10:10" ht="12.75" x14ac:dyDescent="0.2">
      <c r="J358" s="17"/>
    </row>
    <row r="359" spans="10:10" ht="12.75" x14ac:dyDescent="0.2">
      <c r="J359" s="17"/>
    </row>
    <row r="360" spans="10:10" ht="12.75" x14ac:dyDescent="0.2">
      <c r="J360" s="17"/>
    </row>
    <row r="361" spans="10:10" ht="12.75" x14ac:dyDescent="0.2">
      <c r="J361" s="17"/>
    </row>
    <row r="362" spans="10:10" ht="12.75" x14ac:dyDescent="0.2">
      <c r="J362" s="17"/>
    </row>
    <row r="363" spans="10:10" ht="12.75" x14ac:dyDescent="0.2">
      <c r="J363" s="17"/>
    </row>
    <row r="364" spans="10:10" ht="12.75" x14ac:dyDescent="0.2">
      <c r="J364" s="17"/>
    </row>
    <row r="365" spans="10:10" ht="12.75" x14ac:dyDescent="0.2">
      <c r="J365" s="17"/>
    </row>
    <row r="366" spans="10:10" ht="12.75" x14ac:dyDescent="0.2">
      <c r="J366" s="17"/>
    </row>
    <row r="367" spans="10:10" ht="12.75" x14ac:dyDescent="0.2">
      <c r="J367" s="17"/>
    </row>
    <row r="368" spans="10:10" ht="12.75" x14ac:dyDescent="0.2">
      <c r="J368" s="17"/>
    </row>
    <row r="369" spans="10:10" ht="12.75" x14ac:dyDescent="0.2">
      <c r="J369" s="17"/>
    </row>
    <row r="370" spans="10:10" ht="12.75" x14ac:dyDescent="0.2">
      <c r="J370" s="17"/>
    </row>
    <row r="371" spans="10:10" ht="12.75" x14ac:dyDescent="0.2">
      <c r="J371" s="17"/>
    </row>
    <row r="372" spans="10:10" ht="12.75" x14ac:dyDescent="0.2">
      <c r="J372" s="17"/>
    </row>
    <row r="373" spans="10:10" ht="12.75" x14ac:dyDescent="0.2">
      <c r="J373" s="17"/>
    </row>
    <row r="374" spans="10:10" ht="12.75" x14ac:dyDescent="0.2">
      <c r="J374" s="17"/>
    </row>
    <row r="375" spans="10:10" ht="12.75" x14ac:dyDescent="0.2">
      <c r="J375" s="17"/>
    </row>
    <row r="376" spans="10:10" ht="12.75" x14ac:dyDescent="0.2">
      <c r="J376" s="17"/>
    </row>
    <row r="377" spans="10:10" ht="12.75" x14ac:dyDescent="0.2">
      <c r="J377" s="17"/>
    </row>
    <row r="378" spans="10:10" ht="12.75" x14ac:dyDescent="0.2">
      <c r="J378" s="17"/>
    </row>
    <row r="379" spans="10:10" ht="12.75" x14ac:dyDescent="0.2">
      <c r="J379" s="17"/>
    </row>
    <row r="380" spans="10:10" ht="12.75" x14ac:dyDescent="0.2">
      <c r="J380" s="17"/>
    </row>
    <row r="381" spans="10:10" ht="12.75" x14ac:dyDescent="0.2">
      <c r="J381" s="17"/>
    </row>
    <row r="382" spans="10:10" ht="12.75" x14ac:dyDescent="0.2">
      <c r="J382" s="17"/>
    </row>
    <row r="383" spans="10:10" ht="12.75" x14ac:dyDescent="0.2">
      <c r="J383" s="17"/>
    </row>
    <row r="384" spans="10:10" ht="12.75" x14ac:dyDescent="0.2">
      <c r="J384" s="17"/>
    </row>
    <row r="385" spans="10:10" ht="12.75" x14ac:dyDescent="0.2">
      <c r="J385" s="17"/>
    </row>
    <row r="386" spans="10:10" ht="12.75" x14ac:dyDescent="0.2">
      <c r="J386" s="17"/>
    </row>
    <row r="387" spans="10:10" ht="12.75" x14ac:dyDescent="0.2">
      <c r="J387" s="17"/>
    </row>
    <row r="388" spans="10:10" ht="12.75" x14ac:dyDescent="0.2">
      <c r="J388" s="17"/>
    </row>
    <row r="389" spans="10:10" ht="12.75" x14ac:dyDescent="0.2">
      <c r="J389" s="17"/>
    </row>
    <row r="390" spans="10:10" ht="12.75" x14ac:dyDescent="0.2">
      <c r="J390" s="17"/>
    </row>
    <row r="391" spans="10:10" ht="12.75" x14ac:dyDescent="0.2">
      <c r="J391" s="17"/>
    </row>
    <row r="392" spans="10:10" ht="12.75" x14ac:dyDescent="0.2">
      <c r="J392" s="17"/>
    </row>
    <row r="393" spans="10:10" ht="12.75" x14ac:dyDescent="0.2">
      <c r="J393" s="17"/>
    </row>
    <row r="394" spans="10:10" ht="12.75" x14ac:dyDescent="0.2">
      <c r="J394" s="17"/>
    </row>
    <row r="395" spans="10:10" ht="12.75" x14ac:dyDescent="0.2">
      <c r="J395" s="17"/>
    </row>
    <row r="396" spans="10:10" ht="12.75" x14ac:dyDescent="0.2">
      <c r="J396" s="17"/>
    </row>
    <row r="397" spans="10:10" ht="12.75" x14ac:dyDescent="0.2">
      <c r="J397" s="17"/>
    </row>
    <row r="398" spans="10:10" ht="12.75" x14ac:dyDescent="0.2">
      <c r="J398" s="17"/>
    </row>
    <row r="399" spans="10:10" ht="12.75" x14ac:dyDescent="0.2">
      <c r="J399" s="17"/>
    </row>
    <row r="400" spans="10:10" ht="12.75" x14ac:dyDescent="0.2">
      <c r="J400" s="17"/>
    </row>
    <row r="401" spans="10:10" ht="12.75" x14ac:dyDescent="0.2">
      <c r="J401" s="17"/>
    </row>
    <row r="402" spans="10:10" ht="12.75" x14ac:dyDescent="0.2">
      <c r="J402" s="17"/>
    </row>
    <row r="403" spans="10:10" ht="12.75" x14ac:dyDescent="0.2">
      <c r="J403" s="17"/>
    </row>
    <row r="404" spans="10:10" ht="12.75" x14ac:dyDescent="0.2">
      <c r="J404" s="17"/>
    </row>
    <row r="405" spans="10:10" ht="12.75" x14ac:dyDescent="0.2">
      <c r="J405" s="17"/>
    </row>
    <row r="406" spans="10:10" ht="12.75" x14ac:dyDescent="0.2">
      <c r="J406" s="17"/>
    </row>
    <row r="407" spans="10:10" ht="12.75" x14ac:dyDescent="0.2">
      <c r="J407" s="17"/>
    </row>
    <row r="408" spans="10:10" ht="12.75" x14ac:dyDescent="0.2">
      <c r="J408" s="17"/>
    </row>
    <row r="409" spans="10:10" ht="12.75" x14ac:dyDescent="0.2">
      <c r="J409" s="17"/>
    </row>
    <row r="410" spans="10:10" ht="12.75" x14ac:dyDescent="0.2">
      <c r="J410" s="17"/>
    </row>
    <row r="411" spans="10:10" ht="12.75" x14ac:dyDescent="0.2">
      <c r="J411" s="17"/>
    </row>
    <row r="412" spans="10:10" ht="12.75" x14ac:dyDescent="0.2">
      <c r="J412" s="17"/>
    </row>
    <row r="413" spans="10:10" ht="12.75" x14ac:dyDescent="0.2">
      <c r="J413" s="17"/>
    </row>
    <row r="414" spans="10:10" ht="12.75" x14ac:dyDescent="0.2">
      <c r="J414" s="17"/>
    </row>
    <row r="415" spans="10:10" ht="12.75" x14ac:dyDescent="0.2">
      <c r="J415" s="17"/>
    </row>
    <row r="416" spans="10:10" ht="12.75" x14ac:dyDescent="0.2">
      <c r="J416" s="17"/>
    </row>
    <row r="417" spans="10:10" ht="12.75" x14ac:dyDescent="0.2">
      <c r="J417" s="17"/>
    </row>
    <row r="418" spans="10:10" ht="12.75" x14ac:dyDescent="0.2">
      <c r="J418" s="17"/>
    </row>
    <row r="419" spans="10:10" ht="12.75" x14ac:dyDescent="0.2">
      <c r="J419" s="17"/>
    </row>
    <row r="420" spans="10:10" ht="12.75" x14ac:dyDescent="0.2">
      <c r="J420" s="17"/>
    </row>
    <row r="421" spans="10:10" ht="12.75" x14ac:dyDescent="0.2">
      <c r="J421" s="17"/>
    </row>
    <row r="422" spans="10:10" ht="12.75" x14ac:dyDescent="0.2">
      <c r="J422" s="17"/>
    </row>
    <row r="423" spans="10:10" ht="12.75" x14ac:dyDescent="0.2">
      <c r="J423" s="17"/>
    </row>
    <row r="424" spans="10:10" ht="12.75" x14ac:dyDescent="0.2">
      <c r="J424" s="17"/>
    </row>
    <row r="425" spans="10:10" ht="12.75" x14ac:dyDescent="0.2">
      <c r="J425" s="17"/>
    </row>
    <row r="426" spans="10:10" ht="12.75" x14ac:dyDescent="0.2">
      <c r="J426" s="17"/>
    </row>
    <row r="427" spans="10:10" ht="12.75" x14ac:dyDescent="0.2">
      <c r="J427" s="17"/>
    </row>
    <row r="428" spans="10:10" ht="12.75" x14ac:dyDescent="0.2">
      <c r="J428" s="17"/>
    </row>
    <row r="429" spans="10:10" ht="12.75" x14ac:dyDescent="0.2">
      <c r="J429" s="17"/>
    </row>
    <row r="430" spans="10:10" ht="12.75" x14ac:dyDescent="0.2">
      <c r="J430" s="17"/>
    </row>
    <row r="431" spans="10:10" ht="12.75" x14ac:dyDescent="0.2">
      <c r="J431" s="17"/>
    </row>
    <row r="432" spans="10:10" ht="12.75" x14ac:dyDescent="0.2">
      <c r="J432" s="17"/>
    </row>
    <row r="433" spans="10:10" ht="12.75" x14ac:dyDescent="0.2">
      <c r="J433" s="17"/>
    </row>
    <row r="434" spans="10:10" ht="12.75" x14ac:dyDescent="0.2">
      <c r="J434" s="17"/>
    </row>
    <row r="435" spans="10:10" ht="12.75" x14ac:dyDescent="0.2">
      <c r="J435" s="17"/>
    </row>
    <row r="436" spans="10:10" ht="12.75" x14ac:dyDescent="0.2">
      <c r="J436" s="17"/>
    </row>
    <row r="437" spans="10:10" ht="12.75" x14ac:dyDescent="0.2">
      <c r="J437" s="17"/>
    </row>
    <row r="438" spans="10:10" ht="12.75" x14ac:dyDescent="0.2">
      <c r="J438" s="17"/>
    </row>
    <row r="439" spans="10:10" ht="12.75" x14ac:dyDescent="0.2">
      <c r="J439" s="17"/>
    </row>
    <row r="440" spans="10:10" ht="12.75" x14ac:dyDescent="0.2">
      <c r="J440" s="17"/>
    </row>
    <row r="441" spans="10:10" ht="12.75" x14ac:dyDescent="0.2">
      <c r="J441" s="17"/>
    </row>
    <row r="442" spans="10:10" ht="12.75" x14ac:dyDescent="0.2">
      <c r="J442" s="17"/>
    </row>
    <row r="443" spans="10:10" ht="12.75" x14ac:dyDescent="0.2">
      <c r="J443" s="17"/>
    </row>
    <row r="444" spans="10:10" ht="12.75" x14ac:dyDescent="0.2">
      <c r="J444" s="17"/>
    </row>
    <row r="445" spans="10:10" ht="12.75" x14ac:dyDescent="0.2">
      <c r="J445" s="17"/>
    </row>
    <row r="446" spans="10:10" ht="12.75" x14ac:dyDescent="0.2">
      <c r="J446" s="17"/>
    </row>
    <row r="447" spans="10:10" ht="12.75" x14ac:dyDescent="0.2">
      <c r="J447" s="17"/>
    </row>
    <row r="448" spans="10:10" ht="12.75" x14ac:dyDescent="0.2">
      <c r="J448" s="17"/>
    </row>
    <row r="449" spans="10:10" ht="12.75" x14ac:dyDescent="0.2">
      <c r="J449" s="17"/>
    </row>
    <row r="450" spans="10:10" ht="12.75" x14ac:dyDescent="0.2">
      <c r="J450" s="17"/>
    </row>
    <row r="451" spans="10:10" ht="12.75" x14ac:dyDescent="0.2">
      <c r="J451" s="17"/>
    </row>
    <row r="452" spans="10:10" ht="12.75" x14ac:dyDescent="0.2">
      <c r="J452" s="17"/>
    </row>
    <row r="453" spans="10:10" ht="12.75" x14ac:dyDescent="0.2">
      <c r="J453" s="17"/>
    </row>
    <row r="454" spans="10:10" ht="12.75" x14ac:dyDescent="0.2">
      <c r="J454" s="17"/>
    </row>
    <row r="455" spans="10:10" ht="12.75" x14ac:dyDescent="0.2">
      <c r="J455" s="17"/>
    </row>
    <row r="456" spans="10:10" ht="12.75" x14ac:dyDescent="0.2">
      <c r="J456" s="17"/>
    </row>
    <row r="457" spans="10:10" ht="12.75" x14ac:dyDescent="0.2">
      <c r="J457" s="17"/>
    </row>
    <row r="458" spans="10:10" ht="12.75" x14ac:dyDescent="0.2">
      <c r="J458" s="17"/>
    </row>
    <row r="459" spans="10:10" ht="12.75" x14ac:dyDescent="0.2">
      <c r="J459" s="17"/>
    </row>
    <row r="460" spans="10:10" ht="12.75" x14ac:dyDescent="0.2">
      <c r="J460" s="17"/>
    </row>
    <row r="461" spans="10:10" ht="12.75" x14ac:dyDescent="0.2">
      <c r="J461" s="17"/>
    </row>
    <row r="462" spans="10:10" ht="12.75" x14ac:dyDescent="0.2">
      <c r="J462" s="17"/>
    </row>
    <row r="463" spans="10:10" ht="12.75" x14ac:dyDescent="0.2">
      <c r="J463" s="17"/>
    </row>
    <row r="464" spans="10:10" ht="12.75" x14ac:dyDescent="0.2">
      <c r="J464" s="17"/>
    </row>
    <row r="465" spans="10:10" ht="12.75" x14ac:dyDescent="0.2">
      <c r="J465" s="17"/>
    </row>
    <row r="466" spans="10:10" ht="12.75" x14ac:dyDescent="0.2">
      <c r="J466" s="17"/>
    </row>
    <row r="467" spans="10:10" ht="12.75" x14ac:dyDescent="0.2">
      <c r="J467" s="17"/>
    </row>
    <row r="468" spans="10:10" ht="12.75" x14ac:dyDescent="0.2">
      <c r="J468" s="17"/>
    </row>
    <row r="469" spans="10:10" ht="12.75" x14ac:dyDescent="0.2">
      <c r="J469" s="17"/>
    </row>
    <row r="470" spans="10:10" ht="12.75" x14ac:dyDescent="0.2">
      <c r="J470" s="17"/>
    </row>
    <row r="471" spans="10:10" ht="12.75" x14ac:dyDescent="0.2">
      <c r="J471" s="17"/>
    </row>
    <row r="472" spans="10:10" ht="12.75" x14ac:dyDescent="0.2">
      <c r="J472" s="17"/>
    </row>
    <row r="473" spans="10:10" ht="12.75" x14ac:dyDescent="0.2">
      <c r="J473" s="17"/>
    </row>
    <row r="474" spans="10:10" ht="12.75" x14ac:dyDescent="0.2">
      <c r="J474" s="17"/>
    </row>
    <row r="475" spans="10:10" ht="12.75" x14ac:dyDescent="0.2">
      <c r="J475" s="17"/>
    </row>
    <row r="476" spans="10:10" ht="12.75" x14ac:dyDescent="0.2">
      <c r="J476" s="17"/>
    </row>
    <row r="477" spans="10:10" ht="12.75" x14ac:dyDescent="0.2">
      <c r="J477" s="17"/>
    </row>
    <row r="478" spans="10:10" ht="12.75" x14ac:dyDescent="0.2">
      <c r="J478" s="17"/>
    </row>
    <row r="479" spans="10:10" ht="12.75" x14ac:dyDescent="0.2">
      <c r="J479" s="17"/>
    </row>
    <row r="480" spans="10:10" ht="12.75" x14ac:dyDescent="0.2">
      <c r="J480" s="17"/>
    </row>
    <row r="481" spans="10:10" ht="12.75" x14ac:dyDescent="0.2">
      <c r="J481" s="17"/>
    </row>
    <row r="482" spans="10:10" ht="12.75" x14ac:dyDescent="0.2">
      <c r="J482" s="17"/>
    </row>
    <row r="483" spans="10:10" ht="12.75" x14ac:dyDescent="0.2">
      <c r="J483" s="17"/>
    </row>
    <row r="484" spans="10:10" ht="12.75" x14ac:dyDescent="0.2">
      <c r="J484" s="17"/>
    </row>
    <row r="485" spans="10:10" ht="12.75" x14ac:dyDescent="0.2">
      <c r="J485" s="17"/>
    </row>
    <row r="486" spans="10:10" ht="12.75" x14ac:dyDescent="0.2">
      <c r="J486" s="17"/>
    </row>
    <row r="487" spans="10:10" ht="12.75" x14ac:dyDescent="0.2">
      <c r="J487" s="17"/>
    </row>
    <row r="488" spans="10:10" ht="12.75" x14ac:dyDescent="0.2">
      <c r="J488" s="17"/>
    </row>
    <row r="489" spans="10:10" ht="12.75" x14ac:dyDescent="0.2">
      <c r="J489" s="17"/>
    </row>
    <row r="490" spans="10:10" ht="12.75" x14ac:dyDescent="0.2">
      <c r="J490" s="17"/>
    </row>
    <row r="491" spans="10:10" ht="12.75" x14ac:dyDescent="0.2">
      <c r="J491" s="17"/>
    </row>
    <row r="492" spans="10:10" ht="12.75" x14ac:dyDescent="0.2">
      <c r="J492" s="17"/>
    </row>
    <row r="493" spans="10:10" ht="12.75" x14ac:dyDescent="0.2">
      <c r="J493" s="17"/>
    </row>
    <row r="494" spans="10:10" ht="12.75" x14ac:dyDescent="0.2">
      <c r="J494" s="17"/>
    </row>
    <row r="495" spans="10:10" ht="12.75" x14ac:dyDescent="0.2">
      <c r="J495" s="17"/>
    </row>
    <row r="496" spans="10:10" ht="12.75" x14ac:dyDescent="0.2">
      <c r="J496" s="17"/>
    </row>
    <row r="497" spans="10:10" ht="12.75" x14ac:dyDescent="0.2">
      <c r="J497" s="17"/>
    </row>
    <row r="498" spans="10:10" ht="12.75" x14ac:dyDescent="0.2">
      <c r="J498" s="17"/>
    </row>
    <row r="499" spans="10:10" ht="12.75" x14ac:dyDescent="0.2">
      <c r="J499" s="17"/>
    </row>
    <row r="500" spans="10:10" ht="12.75" x14ac:dyDescent="0.2">
      <c r="J500" s="17"/>
    </row>
    <row r="501" spans="10:10" ht="12.75" x14ac:dyDescent="0.2">
      <c r="J501" s="17"/>
    </row>
    <row r="502" spans="10:10" ht="12.75" x14ac:dyDescent="0.2">
      <c r="J502" s="17"/>
    </row>
    <row r="503" spans="10:10" ht="12.75" x14ac:dyDescent="0.2">
      <c r="J503" s="17"/>
    </row>
    <row r="504" spans="10:10" ht="12.75" x14ac:dyDescent="0.2">
      <c r="J504" s="17"/>
    </row>
    <row r="505" spans="10:10" ht="12.75" x14ac:dyDescent="0.2">
      <c r="J505" s="17"/>
    </row>
    <row r="506" spans="10:10" ht="12.75" x14ac:dyDescent="0.2">
      <c r="J506" s="17"/>
    </row>
    <row r="507" spans="10:10" ht="12.75" x14ac:dyDescent="0.2">
      <c r="J507" s="17"/>
    </row>
    <row r="508" spans="10:10" ht="12.75" x14ac:dyDescent="0.2">
      <c r="J508" s="17"/>
    </row>
    <row r="509" spans="10:10" ht="12.75" x14ac:dyDescent="0.2">
      <c r="J509" s="17"/>
    </row>
    <row r="510" spans="10:10" ht="12.75" x14ac:dyDescent="0.2">
      <c r="J510" s="17"/>
    </row>
    <row r="511" spans="10:10" ht="12.75" x14ac:dyDescent="0.2">
      <c r="J511" s="17"/>
    </row>
    <row r="512" spans="10:10" ht="12.75" x14ac:dyDescent="0.2">
      <c r="J512" s="17"/>
    </row>
    <row r="513" spans="10:10" ht="12.75" x14ac:dyDescent="0.2">
      <c r="J513" s="17"/>
    </row>
    <row r="514" spans="10:10" ht="12.75" x14ac:dyDescent="0.2">
      <c r="J514" s="17"/>
    </row>
    <row r="515" spans="10:10" ht="12.75" x14ac:dyDescent="0.2">
      <c r="J515" s="17"/>
    </row>
    <row r="516" spans="10:10" ht="12.75" x14ac:dyDescent="0.2">
      <c r="J516" s="17"/>
    </row>
    <row r="517" spans="10:10" ht="12.75" x14ac:dyDescent="0.2">
      <c r="J517" s="17"/>
    </row>
    <row r="518" spans="10:10" ht="12.75" x14ac:dyDescent="0.2">
      <c r="J518" s="17"/>
    </row>
    <row r="519" spans="10:10" ht="12.75" x14ac:dyDescent="0.2">
      <c r="J519" s="17"/>
    </row>
    <row r="520" spans="10:10" ht="12.75" x14ac:dyDescent="0.2">
      <c r="J520" s="17"/>
    </row>
    <row r="521" spans="10:10" ht="12.75" x14ac:dyDescent="0.2">
      <c r="J521" s="17"/>
    </row>
    <row r="522" spans="10:10" ht="12.75" x14ac:dyDescent="0.2">
      <c r="J522" s="17"/>
    </row>
    <row r="523" spans="10:10" ht="12.75" x14ac:dyDescent="0.2">
      <c r="J523" s="17"/>
    </row>
    <row r="524" spans="10:10" ht="12.75" x14ac:dyDescent="0.2">
      <c r="J524" s="17"/>
    </row>
    <row r="525" spans="10:10" ht="12.75" x14ac:dyDescent="0.2">
      <c r="J525" s="17"/>
    </row>
    <row r="526" spans="10:10" ht="12.75" x14ac:dyDescent="0.2">
      <c r="J526" s="17"/>
    </row>
    <row r="527" spans="10:10" ht="12.75" x14ac:dyDescent="0.2">
      <c r="J527" s="17"/>
    </row>
    <row r="528" spans="10:10" ht="12.75" x14ac:dyDescent="0.2">
      <c r="J528" s="17"/>
    </row>
    <row r="529" spans="10:10" ht="12.75" x14ac:dyDescent="0.2">
      <c r="J529" s="17"/>
    </row>
    <row r="530" spans="10:10" ht="12.75" x14ac:dyDescent="0.2">
      <c r="J530" s="17"/>
    </row>
    <row r="531" spans="10:10" ht="12.75" x14ac:dyDescent="0.2">
      <c r="J531" s="17"/>
    </row>
    <row r="532" spans="10:10" ht="12.75" x14ac:dyDescent="0.2">
      <c r="J532" s="17"/>
    </row>
    <row r="533" spans="10:10" ht="12.75" x14ac:dyDescent="0.2">
      <c r="J533" s="17"/>
    </row>
    <row r="534" spans="10:10" ht="12.75" x14ac:dyDescent="0.2">
      <c r="J534" s="17"/>
    </row>
    <row r="535" spans="10:10" ht="12.75" x14ac:dyDescent="0.2">
      <c r="J535" s="17"/>
    </row>
    <row r="536" spans="10:10" ht="12.75" x14ac:dyDescent="0.2">
      <c r="J536" s="17"/>
    </row>
    <row r="537" spans="10:10" ht="12.75" x14ac:dyDescent="0.2">
      <c r="J537" s="17"/>
    </row>
    <row r="538" spans="10:10" ht="12.75" x14ac:dyDescent="0.2">
      <c r="J538" s="17"/>
    </row>
    <row r="539" spans="10:10" ht="12.75" x14ac:dyDescent="0.2">
      <c r="J539" s="17"/>
    </row>
    <row r="540" spans="10:10" ht="12.75" x14ac:dyDescent="0.2">
      <c r="J540" s="17"/>
    </row>
    <row r="541" spans="10:10" ht="12.75" x14ac:dyDescent="0.2">
      <c r="J541" s="17"/>
    </row>
    <row r="542" spans="10:10" ht="12.75" x14ac:dyDescent="0.2">
      <c r="J542" s="17"/>
    </row>
    <row r="543" spans="10:10" ht="12.75" x14ac:dyDescent="0.2">
      <c r="J543" s="17"/>
    </row>
    <row r="544" spans="10:10" ht="12.75" x14ac:dyDescent="0.2">
      <c r="J544" s="17"/>
    </row>
    <row r="545" spans="10:10" ht="12.75" x14ac:dyDescent="0.2">
      <c r="J545" s="17"/>
    </row>
    <row r="546" spans="10:10" ht="12.75" x14ac:dyDescent="0.2">
      <c r="J546" s="17"/>
    </row>
    <row r="547" spans="10:10" ht="12.75" x14ac:dyDescent="0.2">
      <c r="J547" s="17"/>
    </row>
    <row r="548" spans="10:10" ht="12.75" x14ac:dyDescent="0.2">
      <c r="J548" s="17"/>
    </row>
    <row r="549" spans="10:10" ht="12.75" x14ac:dyDescent="0.2">
      <c r="J549" s="17"/>
    </row>
    <row r="550" spans="10:10" ht="12.75" x14ac:dyDescent="0.2">
      <c r="J550" s="17"/>
    </row>
    <row r="551" spans="10:10" ht="12.75" x14ac:dyDescent="0.2">
      <c r="J551" s="17"/>
    </row>
    <row r="552" spans="10:10" ht="12.75" x14ac:dyDescent="0.2">
      <c r="J552" s="17"/>
    </row>
    <row r="553" spans="10:10" ht="12.75" x14ac:dyDescent="0.2">
      <c r="J553" s="17"/>
    </row>
    <row r="554" spans="10:10" ht="12.75" x14ac:dyDescent="0.2">
      <c r="J554" s="17"/>
    </row>
    <row r="555" spans="10:10" ht="12.75" x14ac:dyDescent="0.2">
      <c r="J555" s="17"/>
    </row>
    <row r="556" spans="10:10" ht="12.75" x14ac:dyDescent="0.2">
      <c r="J556" s="17"/>
    </row>
    <row r="557" spans="10:10" ht="12.75" x14ac:dyDescent="0.2">
      <c r="J557" s="17"/>
    </row>
    <row r="558" spans="10:10" ht="12.75" x14ac:dyDescent="0.2">
      <c r="J558" s="17"/>
    </row>
    <row r="559" spans="10:10" ht="12.75" x14ac:dyDescent="0.2">
      <c r="J559" s="17"/>
    </row>
    <row r="560" spans="10:10" ht="12.75" x14ac:dyDescent="0.2">
      <c r="J560" s="17"/>
    </row>
    <row r="561" spans="10:10" ht="12.75" x14ac:dyDescent="0.2">
      <c r="J561" s="17"/>
    </row>
    <row r="562" spans="10:10" ht="12.75" x14ac:dyDescent="0.2">
      <c r="J562" s="17"/>
    </row>
    <row r="563" spans="10:10" ht="12.75" x14ac:dyDescent="0.2">
      <c r="J563" s="17"/>
    </row>
    <row r="564" spans="10:10" ht="12.75" x14ac:dyDescent="0.2">
      <c r="J564" s="17"/>
    </row>
    <row r="565" spans="10:10" ht="12.75" x14ac:dyDescent="0.2">
      <c r="J565" s="17"/>
    </row>
    <row r="566" spans="10:10" ht="12.75" x14ac:dyDescent="0.2">
      <c r="J566" s="17"/>
    </row>
    <row r="567" spans="10:10" ht="12.75" x14ac:dyDescent="0.2">
      <c r="J567" s="17"/>
    </row>
    <row r="568" spans="10:10" ht="12.75" x14ac:dyDescent="0.2">
      <c r="J568" s="17"/>
    </row>
    <row r="569" spans="10:10" ht="12.75" x14ac:dyDescent="0.2">
      <c r="J569" s="17"/>
    </row>
    <row r="570" spans="10:10" ht="12.75" x14ac:dyDescent="0.2">
      <c r="J570" s="17"/>
    </row>
    <row r="571" spans="10:10" ht="12.75" x14ac:dyDescent="0.2">
      <c r="J571" s="17"/>
    </row>
    <row r="572" spans="10:10" ht="12.75" x14ac:dyDescent="0.2">
      <c r="J572" s="17"/>
    </row>
    <row r="573" spans="10:10" ht="12.75" x14ac:dyDescent="0.2">
      <c r="J573" s="17"/>
    </row>
    <row r="574" spans="10:10" ht="12.75" x14ac:dyDescent="0.2">
      <c r="J574" s="17"/>
    </row>
    <row r="575" spans="10:10" ht="12.75" x14ac:dyDescent="0.2">
      <c r="J575" s="17"/>
    </row>
    <row r="576" spans="10:10" ht="12.75" x14ac:dyDescent="0.2">
      <c r="J576" s="17"/>
    </row>
    <row r="577" spans="10:10" ht="12.75" x14ac:dyDescent="0.2">
      <c r="J577" s="17"/>
    </row>
    <row r="578" spans="10:10" ht="12.75" x14ac:dyDescent="0.2">
      <c r="J578" s="17"/>
    </row>
    <row r="579" spans="10:10" ht="12.75" x14ac:dyDescent="0.2">
      <c r="J579" s="17"/>
    </row>
    <row r="580" spans="10:10" ht="12.75" x14ac:dyDescent="0.2">
      <c r="J580" s="17"/>
    </row>
    <row r="581" spans="10:10" ht="12.75" x14ac:dyDescent="0.2">
      <c r="J581" s="17"/>
    </row>
    <row r="582" spans="10:10" ht="12.75" x14ac:dyDescent="0.2">
      <c r="J582" s="17"/>
    </row>
    <row r="583" spans="10:10" ht="12.75" x14ac:dyDescent="0.2">
      <c r="J583" s="17"/>
    </row>
    <row r="584" spans="10:10" ht="12.75" x14ac:dyDescent="0.2">
      <c r="J584" s="17"/>
    </row>
    <row r="585" spans="10:10" ht="12.75" x14ac:dyDescent="0.2">
      <c r="J585" s="17"/>
    </row>
    <row r="586" spans="10:10" ht="12.75" x14ac:dyDescent="0.2">
      <c r="J586" s="17"/>
    </row>
    <row r="587" spans="10:10" ht="12.75" x14ac:dyDescent="0.2">
      <c r="J587" s="17"/>
    </row>
    <row r="588" spans="10:10" ht="12.75" x14ac:dyDescent="0.2">
      <c r="J588" s="17"/>
    </row>
    <row r="589" spans="10:10" ht="12.75" x14ac:dyDescent="0.2">
      <c r="J589" s="17"/>
    </row>
    <row r="590" spans="10:10" ht="12.75" x14ac:dyDescent="0.2">
      <c r="J590" s="17"/>
    </row>
    <row r="591" spans="10:10" ht="12.75" x14ac:dyDescent="0.2">
      <c r="J591" s="17"/>
    </row>
    <row r="592" spans="10:10" ht="12.75" x14ac:dyDescent="0.2">
      <c r="J592" s="17"/>
    </row>
    <row r="593" spans="10:10" ht="12.75" x14ac:dyDescent="0.2">
      <c r="J593" s="17"/>
    </row>
    <row r="594" spans="10:10" ht="12.75" x14ac:dyDescent="0.2">
      <c r="J594" s="17"/>
    </row>
    <row r="595" spans="10:10" ht="12.75" x14ac:dyDescent="0.2">
      <c r="J595" s="17"/>
    </row>
    <row r="596" spans="10:10" ht="12.75" x14ac:dyDescent="0.2">
      <c r="J596" s="17"/>
    </row>
    <row r="597" spans="10:10" ht="12.75" x14ac:dyDescent="0.2">
      <c r="J597" s="17"/>
    </row>
    <row r="598" spans="10:10" ht="12.75" x14ac:dyDescent="0.2">
      <c r="J598" s="17"/>
    </row>
    <row r="599" spans="10:10" ht="12.75" x14ac:dyDescent="0.2">
      <c r="J599" s="17"/>
    </row>
    <row r="600" spans="10:10" ht="12.75" x14ac:dyDescent="0.2">
      <c r="J600" s="17"/>
    </row>
    <row r="601" spans="10:10" ht="12.75" x14ac:dyDescent="0.2">
      <c r="J601" s="17"/>
    </row>
    <row r="602" spans="10:10" ht="12.75" x14ac:dyDescent="0.2">
      <c r="J602" s="17"/>
    </row>
    <row r="603" spans="10:10" ht="12.75" x14ac:dyDescent="0.2">
      <c r="J603" s="17"/>
    </row>
    <row r="604" spans="10:10" ht="12.75" x14ac:dyDescent="0.2">
      <c r="J604" s="17"/>
    </row>
    <row r="605" spans="10:10" ht="12.75" x14ac:dyDescent="0.2">
      <c r="J605" s="17"/>
    </row>
    <row r="606" spans="10:10" ht="12.75" x14ac:dyDescent="0.2">
      <c r="J606" s="17"/>
    </row>
    <row r="607" spans="10:10" ht="12.75" x14ac:dyDescent="0.2">
      <c r="J607" s="17"/>
    </row>
    <row r="608" spans="10:10" ht="12.75" x14ac:dyDescent="0.2">
      <c r="J608" s="17"/>
    </row>
    <row r="609" spans="10:10" ht="12.75" x14ac:dyDescent="0.2">
      <c r="J609" s="17"/>
    </row>
    <row r="610" spans="10:10" ht="12.75" x14ac:dyDescent="0.2">
      <c r="J610" s="17"/>
    </row>
    <row r="611" spans="10:10" ht="12.75" x14ac:dyDescent="0.2">
      <c r="J611" s="17"/>
    </row>
    <row r="612" spans="10:10" ht="12.75" x14ac:dyDescent="0.2">
      <c r="J612" s="17"/>
    </row>
    <row r="613" spans="10:10" ht="12.75" x14ac:dyDescent="0.2">
      <c r="J613" s="17"/>
    </row>
    <row r="614" spans="10:10" ht="12.75" x14ac:dyDescent="0.2">
      <c r="J614" s="17"/>
    </row>
    <row r="615" spans="10:10" ht="12.75" x14ac:dyDescent="0.2">
      <c r="J615" s="17"/>
    </row>
    <row r="616" spans="10:10" ht="12.75" x14ac:dyDescent="0.2">
      <c r="J616" s="17"/>
    </row>
    <row r="617" spans="10:10" ht="12.75" x14ac:dyDescent="0.2">
      <c r="J617" s="17"/>
    </row>
    <row r="618" spans="10:10" ht="12.75" x14ac:dyDescent="0.2">
      <c r="J618" s="17"/>
    </row>
    <row r="619" spans="10:10" ht="12.75" x14ac:dyDescent="0.2">
      <c r="J619" s="17"/>
    </row>
    <row r="620" spans="10:10" ht="12.75" x14ac:dyDescent="0.2">
      <c r="J620" s="17"/>
    </row>
    <row r="621" spans="10:10" ht="12.75" x14ac:dyDescent="0.2">
      <c r="J621" s="17"/>
    </row>
    <row r="622" spans="10:10" ht="12.75" x14ac:dyDescent="0.2">
      <c r="J622" s="17"/>
    </row>
    <row r="623" spans="10:10" ht="12.75" x14ac:dyDescent="0.2">
      <c r="J623" s="17"/>
    </row>
    <row r="624" spans="10:10" ht="12.75" x14ac:dyDescent="0.2">
      <c r="J624" s="17"/>
    </row>
    <row r="625" spans="10:10" ht="12.75" x14ac:dyDescent="0.2">
      <c r="J625" s="17"/>
    </row>
    <row r="626" spans="10:10" ht="12.75" x14ac:dyDescent="0.2">
      <c r="J626" s="17"/>
    </row>
    <row r="627" spans="10:10" ht="12.75" x14ac:dyDescent="0.2">
      <c r="J627" s="17"/>
    </row>
    <row r="628" spans="10:10" ht="12.75" x14ac:dyDescent="0.2">
      <c r="J628" s="17"/>
    </row>
    <row r="629" spans="10:10" ht="12.75" x14ac:dyDescent="0.2">
      <c r="J629" s="17"/>
    </row>
    <row r="630" spans="10:10" ht="12.75" x14ac:dyDescent="0.2">
      <c r="J630" s="17"/>
    </row>
    <row r="631" spans="10:10" ht="12.75" x14ac:dyDescent="0.2">
      <c r="J631" s="17"/>
    </row>
    <row r="632" spans="10:10" ht="12.75" x14ac:dyDescent="0.2">
      <c r="J632" s="17"/>
    </row>
    <row r="633" spans="10:10" ht="12.75" x14ac:dyDescent="0.2">
      <c r="J633" s="17"/>
    </row>
    <row r="634" spans="10:10" ht="12.75" x14ac:dyDescent="0.2">
      <c r="J634" s="17"/>
    </row>
    <row r="635" spans="10:10" ht="12.75" x14ac:dyDescent="0.2">
      <c r="J635" s="17"/>
    </row>
    <row r="636" spans="10:10" ht="12.75" x14ac:dyDescent="0.2">
      <c r="J636" s="17"/>
    </row>
    <row r="637" spans="10:10" ht="12.75" x14ac:dyDescent="0.2">
      <c r="J637" s="17"/>
    </row>
    <row r="638" spans="10:10" ht="12.75" x14ac:dyDescent="0.2">
      <c r="J638" s="17"/>
    </row>
    <row r="639" spans="10:10" ht="12.75" x14ac:dyDescent="0.2">
      <c r="J639" s="17"/>
    </row>
    <row r="640" spans="10:10" ht="12.75" x14ac:dyDescent="0.2">
      <c r="J640" s="17"/>
    </row>
    <row r="641" spans="10:10" ht="12.75" x14ac:dyDescent="0.2">
      <c r="J641" s="17"/>
    </row>
    <row r="642" spans="10:10" ht="12.75" x14ac:dyDescent="0.2">
      <c r="J642" s="17"/>
    </row>
    <row r="643" spans="10:10" ht="12.75" x14ac:dyDescent="0.2">
      <c r="J643" s="17"/>
    </row>
    <row r="644" spans="10:10" ht="12.75" x14ac:dyDescent="0.2">
      <c r="J644" s="17"/>
    </row>
    <row r="645" spans="10:10" ht="12.75" x14ac:dyDescent="0.2">
      <c r="J645" s="17"/>
    </row>
    <row r="646" spans="10:10" ht="12.75" x14ac:dyDescent="0.2">
      <c r="J646" s="17"/>
    </row>
    <row r="647" spans="10:10" ht="12.75" x14ac:dyDescent="0.2">
      <c r="J647" s="17"/>
    </row>
    <row r="648" spans="10:10" ht="12.75" x14ac:dyDescent="0.2">
      <c r="J648" s="17"/>
    </row>
    <row r="649" spans="10:10" ht="12.75" x14ac:dyDescent="0.2">
      <c r="J649" s="17"/>
    </row>
    <row r="650" spans="10:10" ht="12.75" x14ac:dyDescent="0.2">
      <c r="J650" s="17"/>
    </row>
    <row r="651" spans="10:10" ht="12.75" x14ac:dyDescent="0.2">
      <c r="J651" s="17"/>
    </row>
    <row r="652" spans="10:10" ht="12.75" x14ac:dyDescent="0.2">
      <c r="J652" s="17"/>
    </row>
    <row r="653" spans="10:10" ht="12.75" x14ac:dyDescent="0.2">
      <c r="J653" s="17"/>
    </row>
    <row r="654" spans="10:10" ht="12.75" x14ac:dyDescent="0.2">
      <c r="J654" s="17"/>
    </row>
    <row r="655" spans="10:10" ht="12.75" x14ac:dyDescent="0.2">
      <c r="J655" s="17"/>
    </row>
    <row r="656" spans="10:10" ht="12.75" x14ac:dyDescent="0.2">
      <c r="J656" s="17"/>
    </row>
    <row r="657" spans="10:10" ht="12.75" x14ac:dyDescent="0.2">
      <c r="J657" s="17"/>
    </row>
    <row r="658" spans="10:10" ht="12.75" x14ac:dyDescent="0.2">
      <c r="J658" s="17"/>
    </row>
    <row r="659" spans="10:10" ht="12.75" x14ac:dyDescent="0.2">
      <c r="J659" s="17"/>
    </row>
    <row r="660" spans="10:10" ht="12.75" x14ac:dyDescent="0.2">
      <c r="J660" s="17"/>
    </row>
    <row r="661" spans="10:10" ht="12.75" x14ac:dyDescent="0.2">
      <c r="J661" s="17"/>
    </row>
    <row r="662" spans="10:10" ht="12.75" x14ac:dyDescent="0.2">
      <c r="J662" s="17"/>
    </row>
    <row r="663" spans="10:10" ht="12.75" x14ac:dyDescent="0.2">
      <c r="J663" s="17"/>
    </row>
    <row r="664" spans="10:10" ht="12.75" x14ac:dyDescent="0.2">
      <c r="J664" s="17"/>
    </row>
    <row r="665" spans="10:10" ht="12.75" x14ac:dyDescent="0.2">
      <c r="J665" s="17"/>
    </row>
    <row r="666" spans="10:10" ht="12.75" x14ac:dyDescent="0.2">
      <c r="J666" s="17"/>
    </row>
    <row r="667" spans="10:10" ht="12.75" x14ac:dyDescent="0.2">
      <c r="J667" s="17"/>
    </row>
    <row r="668" spans="10:10" ht="12.75" x14ac:dyDescent="0.2">
      <c r="J668" s="17"/>
    </row>
    <row r="669" spans="10:10" ht="12.75" x14ac:dyDescent="0.2">
      <c r="J669" s="17"/>
    </row>
    <row r="670" spans="10:10" ht="12.75" x14ac:dyDescent="0.2">
      <c r="J670" s="17"/>
    </row>
    <row r="671" spans="10:10" ht="12.75" x14ac:dyDescent="0.2">
      <c r="J671" s="17"/>
    </row>
    <row r="672" spans="10:10" ht="12.75" x14ac:dyDescent="0.2">
      <c r="J672" s="17"/>
    </row>
    <row r="673" spans="10:10" ht="12.75" x14ac:dyDescent="0.2">
      <c r="J673" s="17"/>
    </row>
    <row r="674" spans="10:10" ht="12.75" x14ac:dyDescent="0.2">
      <c r="J674" s="17"/>
    </row>
    <row r="675" spans="10:10" ht="12.75" x14ac:dyDescent="0.2">
      <c r="J675" s="17"/>
    </row>
    <row r="676" spans="10:10" ht="12.75" x14ac:dyDescent="0.2">
      <c r="J676" s="17"/>
    </row>
    <row r="677" spans="10:10" ht="12.75" x14ac:dyDescent="0.2">
      <c r="J677" s="17"/>
    </row>
    <row r="678" spans="10:10" ht="12.75" x14ac:dyDescent="0.2">
      <c r="J678" s="17"/>
    </row>
    <row r="679" spans="10:10" ht="12.75" x14ac:dyDescent="0.2">
      <c r="J679" s="17"/>
    </row>
    <row r="680" spans="10:10" ht="12.75" x14ac:dyDescent="0.2">
      <c r="J680" s="17"/>
    </row>
    <row r="681" spans="10:10" ht="12.75" x14ac:dyDescent="0.2">
      <c r="J681" s="17"/>
    </row>
    <row r="682" spans="10:10" ht="12.75" x14ac:dyDescent="0.2">
      <c r="J682" s="17"/>
    </row>
    <row r="683" spans="10:10" ht="12.75" x14ac:dyDescent="0.2">
      <c r="J683" s="17"/>
    </row>
    <row r="684" spans="10:10" ht="12.75" x14ac:dyDescent="0.2">
      <c r="J684" s="17"/>
    </row>
    <row r="685" spans="10:10" ht="12.75" x14ac:dyDescent="0.2">
      <c r="J685" s="17"/>
    </row>
    <row r="686" spans="10:10" ht="12.75" x14ac:dyDescent="0.2">
      <c r="J686" s="17"/>
    </row>
    <row r="687" spans="10:10" ht="12.75" x14ac:dyDescent="0.2">
      <c r="J687" s="17"/>
    </row>
    <row r="688" spans="10:10" ht="12.75" x14ac:dyDescent="0.2">
      <c r="J688" s="17"/>
    </row>
    <row r="689" spans="10:10" ht="12.75" x14ac:dyDescent="0.2">
      <c r="J689" s="17"/>
    </row>
    <row r="690" spans="10:10" ht="12.75" x14ac:dyDescent="0.2">
      <c r="J690" s="17"/>
    </row>
    <row r="691" spans="10:10" ht="12.75" x14ac:dyDescent="0.2">
      <c r="J691" s="17"/>
    </row>
    <row r="692" spans="10:10" ht="12.75" x14ac:dyDescent="0.2">
      <c r="J692" s="17"/>
    </row>
    <row r="693" spans="10:10" ht="12.75" x14ac:dyDescent="0.2">
      <c r="J693" s="17"/>
    </row>
    <row r="694" spans="10:10" ht="12.75" x14ac:dyDescent="0.2">
      <c r="J694" s="17"/>
    </row>
    <row r="695" spans="10:10" ht="12.75" x14ac:dyDescent="0.2">
      <c r="J695" s="17"/>
    </row>
    <row r="696" spans="10:10" ht="12.75" x14ac:dyDescent="0.2">
      <c r="J696" s="17"/>
    </row>
    <row r="697" spans="10:10" ht="12.75" x14ac:dyDescent="0.2">
      <c r="J697" s="17"/>
    </row>
    <row r="698" spans="10:10" ht="12.75" x14ac:dyDescent="0.2">
      <c r="J698" s="17"/>
    </row>
    <row r="699" spans="10:10" ht="12.75" x14ac:dyDescent="0.2">
      <c r="J699" s="17"/>
    </row>
    <row r="700" spans="10:10" ht="12.75" x14ac:dyDescent="0.2">
      <c r="J700" s="17"/>
    </row>
    <row r="701" spans="10:10" ht="12.75" x14ac:dyDescent="0.2">
      <c r="J701" s="17"/>
    </row>
    <row r="702" spans="10:10" ht="12.75" x14ac:dyDescent="0.2">
      <c r="J702" s="17"/>
    </row>
    <row r="703" spans="10:10" ht="12.75" x14ac:dyDescent="0.2">
      <c r="J703" s="17"/>
    </row>
    <row r="704" spans="10:10" ht="12.75" x14ac:dyDescent="0.2">
      <c r="J704" s="17"/>
    </row>
    <row r="705" spans="10:10" ht="12.75" x14ac:dyDescent="0.2">
      <c r="J705" s="17"/>
    </row>
    <row r="706" spans="10:10" ht="12.75" x14ac:dyDescent="0.2">
      <c r="J706" s="17"/>
    </row>
    <row r="707" spans="10:10" ht="12.75" x14ac:dyDescent="0.2">
      <c r="J707" s="17"/>
    </row>
    <row r="708" spans="10:10" ht="12.75" x14ac:dyDescent="0.2">
      <c r="J708" s="17"/>
    </row>
    <row r="709" spans="10:10" ht="12.75" x14ac:dyDescent="0.2">
      <c r="J709" s="17"/>
    </row>
    <row r="710" spans="10:10" ht="12.75" x14ac:dyDescent="0.2">
      <c r="J710" s="17"/>
    </row>
    <row r="711" spans="10:10" ht="12.75" x14ac:dyDescent="0.2">
      <c r="J711" s="17"/>
    </row>
    <row r="712" spans="10:10" ht="12.75" x14ac:dyDescent="0.2">
      <c r="J712" s="17"/>
    </row>
    <row r="713" spans="10:10" ht="12.75" x14ac:dyDescent="0.2">
      <c r="J713" s="17"/>
    </row>
    <row r="714" spans="10:10" ht="12.75" x14ac:dyDescent="0.2">
      <c r="J714" s="17"/>
    </row>
    <row r="715" spans="10:10" ht="12.75" x14ac:dyDescent="0.2">
      <c r="J715" s="17"/>
    </row>
    <row r="716" spans="10:10" ht="12.75" x14ac:dyDescent="0.2">
      <c r="J716" s="17"/>
    </row>
    <row r="717" spans="10:10" ht="12.75" x14ac:dyDescent="0.2">
      <c r="J717" s="17"/>
    </row>
    <row r="718" spans="10:10" ht="12.75" x14ac:dyDescent="0.2">
      <c r="J718" s="17"/>
    </row>
    <row r="719" spans="10:10" ht="12.75" x14ac:dyDescent="0.2">
      <c r="J719" s="17"/>
    </row>
    <row r="720" spans="10:10" ht="12.75" x14ac:dyDescent="0.2">
      <c r="J720" s="17"/>
    </row>
    <row r="721" spans="10:10" ht="12.75" x14ac:dyDescent="0.2">
      <c r="J721" s="17"/>
    </row>
    <row r="722" spans="10:10" ht="12.75" x14ac:dyDescent="0.2">
      <c r="J722" s="17"/>
    </row>
    <row r="723" spans="10:10" ht="12.75" x14ac:dyDescent="0.2">
      <c r="J723" s="17"/>
    </row>
    <row r="724" spans="10:10" ht="12.75" x14ac:dyDescent="0.2">
      <c r="J724" s="17"/>
    </row>
    <row r="725" spans="10:10" ht="12.75" x14ac:dyDescent="0.2">
      <c r="J725" s="17"/>
    </row>
    <row r="726" spans="10:10" ht="12.75" x14ac:dyDescent="0.2">
      <c r="J726" s="17"/>
    </row>
    <row r="727" spans="10:10" ht="12.75" x14ac:dyDescent="0.2">
      <c r="J727" s="17"/>
    </row>
    <row r="728" spans="10:10" ht="12.75" x14ac:dyDescent="0.2">
      <c r="J728" s="17"/>
    </row>
    <row r="729" spans="10:10" ht="12.75" x14ac:dyDescent="0.2">
      <c r="J729" s="17"/>
    </row>
    <row r="730" spans="10:10" ht="12.75" x14ac:dyDescent="0.2">
      <c r="J730" s="17"/>
    </row>
    <row r="731" spans="10:10" ht="12.75" x14ac:dyDescent="0.2">
      <c r="J731" s="17"/>
    </row>
    <row r="732" spans="10:10" ht="12.75" x14ac:dyDescent="0.2">
      <c r="J732" s="17"/>
    </row>
    <row r="733" spans="10:10" ht="12.75" x14ac:dyDescent="0.2">
      <c r="J733" s="17"/>
    </row>
    <row r="734" spans="10:10" ht="12.75" x14ac:dyDescent="0.2">
      <c r="J734" s="17"/>
    </row>
    <row r="735" spans="10:10" ht="12.75" x14ac:dyDescent="0.2">
      <c r="J735" s="17"/>
    </row>
    <row r="736" spans="10:10" ht="12.75" x14ac:dyDescent="0.2">
      <c r="J736" s="17"/>
    </row>
    <row r="737" spans="10:10" ht="12.75" x14ac:dyDescent="0.2">
      <c r="J737" s="17"/>
    </row>
    <row r="738" spans="10:10" ht="12.75" x14ac:dyDescent="0.2">
      <c r="J738" s="17"/>
    </row>
    <row r="739" spans="10:10" ht="12.75" x14ac:dyDescent="0.2">
      <c r="J739" s="17"/>
    </row>
    <row r="740" spans="10:10" ht="12.75" x14ac:dyDescent="0.2">
      <c r="J740" s="17"/>
    </row>
    <row r="741" spans="10:10" ht="12.75" x14ac:dyDescent="0.2">
      <c r="J741" s="17"/>
    </row>
    <row r="742" spans="10:10" ht="12.75" x14ac:dyDescent="0.2">
      <c r="J742" s="17"/>
    </row>
    <row r="743" spans="10:10" ht="12.75" x14ac:dyDescent="0.2">
      <c r="J743" s="17"/>
    </row>
    <row r="744" spans="10:10" ht="12.75" x14ac:dyDescent="0.2">
      <c r="J744" s="17"/>
    </row>
    <row r="745" spans="10:10" ht="12.75" x14ac:dyDescent="0.2">
      <c r="J745" s="17"/>
    </row>
    <row r="746" spans="10:10" ht="12.75" x14ac:dyDescent="0.2">
      <c r="J746" s="17"/>
    </row>
    <row r="747" spans="10:10" ht="12.75" x14ac:dyDescent="0.2">
      <c r="J747" s="17"/>
    </row>
    <row r="748" spans="10:10" ht="12.75" x14ac:dyDescent="0.2">
      <c r="J748" s="17"/>
    </row>
    <row r="749" spans="10:10" ht="12.75" x14ac:dyDescent="0.2">
      <c r="J749" s="17"/>
    </row>
    <row r="750" spans="10:10" ht="12.75" x14ac:dyDescent="0.2">
      <c r="J750" s="17"/>
    </row>
    <row r="751" spans="10:10" ht="12.75" x14ac:dyDescent="0.2">
      <c r="J751" s="17"/>
    </row>
    <row r="752" spans="10:10" ht="12.75" x14ac:dyDescent="0.2">
      <c r="J752" s="17"/>
    </row>
    <row r="753" spans="10:10" ht="12.75" x14ac:dyDescent="0.2">
      <c r="J753" s="17"/>
    </row>
    <row r="754" spans="10:10" ht="12.75" x14ac:dyDescent="0.2">
      <c r="J754" s="17"/>
    </row>
    <row r="755" spans="10:10" ht="12.75" x14ac:dyDescent="0.2">
      <c r="J755" s="17"/>
    </row>
    <row r="756" spans="10:10" ht="12.75" x14ac:dyDescent="0.2">
      <c r="J756" s="17"/>
    </row>
    <row r="757" spans="10:10" ht="12.75" x14ac:dyDescent="0.2">
      <c r="J757" s="17"/>
    </row>
    <row r="758" spans="10:10" ht="12.75" x14ac:dyDescent="0.2">
      <c r="J758" s="17"/>
    </row>
    <row r="759" spans="10:10" ht="12.75" x14ac:dyDescent="0.2">
      <c r="J759" s="17"/>
    </row>
    <row r="760" spans="10:10" ht="12.75" x14ac:dyDescent="0.2">
      <c r="J760" s="17"/>
    </row>
    <row r="761" spans="10:10" ht="12.75" x14ac:dyDescent="0.2">
      <c r="J761" s="17"/>
    </row>
    <row r="762" spans="10:10" ht="12.75" x14ac:dyDescent="0.2">
      <c r="J762" s="17"/>
    </row>
    <row r="763" spans="10:10" ht="12.75" x14ac:dyDescent="0.2">
      <c r="J763" s="17"/>
    </row>
    <row r="764" spans="10:10" ht="12.75" x14ac:dyDescent="0.2">
      <c r="J764" s="17"/>
    </row>
    <row r="765" spans="10:10" ht="12.75" x14ac:dyDescent="0.2">
      <c r="J765" s="17"/>
    </row>
    <row r="766" spans="10:10" ht="12.75" x14ac:dyDescent="0.2">
      <c r="J766" s="17"/>
    </row>
    <row r="767" spans="10:10" ht="12.75" x14ac:dyDescent="0.2">
      <c r="J767" s="17"/>
    </row>
    <row r="768" spans="10:10" ht="12.75" x14ac:dyDescent="0.2">
      <c r="J768" s="17"/>
    </row>
    <row r="769" spans="10:10" ht="12.75" x14ac:dyDescent="0.2">
      <c r="J769" s="17"/>
    </row>
    <row r="770" spans="10:10" ht="12.75" x14ac:dyDescent="0.2">
      <c r="J770" s="17"/>
    </row>
    <row r="771" spans="10:10" ht="12.75" x14ac:dyDescent="0.2">
      <c r="J771" s="17"/>
    </row>
    <row r="772" spans="10:10" ht="12.75" x14ac:dyDescent="0.2">
      <c r="J772" s="17"/>
    </row>
    <row r="773" spans="10:10" ht="12.75" x14ac:dyDescent="0.2">
      <c r="J773" s="17"/>
    </row>
    <row r="774" spans="10:10" ht="12.75" x14ac:dyDescent="0.2">
      <c r="J774" s="17"/>
    </row>
    <row r="775" spans="10:10" ht="12.75" x14ac:dyDescent="0.2">
      <c r="J775" s="17"/>
    </row>
    <row r="776" spans="10:10" ht="12.75" x14ac:dyDescent="0.2">
      <c r="J776" s="17"/>
    </row>
    <row r="777" spans="10:10" ht="12.75" x14ac:dyDescent="0.2">
      <c r="J777" s="17"/>
    </row>
    <row r="778" spans="10:10" ht="12.75" x14ac:dyDescent="0.2">
      <c r="J778" s="17"/>
    </row>
    <row r="779" spans="10:10" ht="12.75" x14ac:dyDescent="0.2">
      <c r="J779" s="17"/>
    </row>
    <row r="780" spans="10:10" ht="12.75" x14ac:dyDescent="0.2">
      <c r="J780" s="17"/>
    </row>
    <row r="781" spans="10:10" ht="12.75" x14ac:dyDescent="0.2">
      <c r="J781" s="17"/>
    </row>
    <row r="782" spans="10:10" ht="12.75" x14ac:dyDescent="0.2">
      <c r="J782" s="17"/>
    </row>
    <row r="783" spans="10:10" ht="12.75" x14ac:dyDescent="0.2">
      <c r="J783" s="17"/>
    </row>
    <row r="784" spans="10:10" ht="12.75" x14ac:dyDescent="0.2">
      <c r="J784" s="17"/>
    </row>
    <row r="785" spans="10:10" ht="12.75" x14ac:dyDescent="0.2">
      <c r="J785" s="17"/>
    </row>
    <row r="786" spans="10:10" ht="12.75" x14ac:dyDescent="0.2">
      <c r="J786" s="17"/>
    </row>
    <row r="787" spans="10:10" ht="12.75" x14ac:dyDescent="0.2">
      <c r="J787" s="17"/>
    </row>
    <row r="788" spans="10:10" ht="12.75" x14ac:dyDescent="0.2">
      <c r="J788" s="17"/>
    </row>
    <row r="789" spans="10:10" ht="12.75" x14ac:dyDescent="0.2">
      <c r="J789" s="17"/>
    </row>
    <row r="790" spans="10:10" ht="12.75" x14ac:dyDescent="0.2">
      <c r="J790" s="17"/>
    </row>
    <row r="791" spans="10:10" ht="12.75" x14ac:dyDescent="0.2">
      <c r="J791" s="17"/>
    </row>
    <row r="792" spans="10:10" ht="12.75" x14ac:dyDescent="0.2">
      <c r="J792" s="17"/>
    </row>
    <row r="793" spans="10:10" ht="12.75" x14ac:dyDescent="0.2">
      <c r="J793" s="17"/>
    </row>
    <row r="794" spans="10:10" ht="12.75" x14ac:dyDescent="0.2">
      <c r="J794" s="17"/>
    </row>
    <row r="795" spans="10:10" ht="12.75" x14ac:dyDescent="0.2">
      <c r="J795" s="17"/>
    </row>
    <row r="796" spans="10:10" ht="12.75" x14ac:dyDescent="0.2">
      <c r="J796" s="17"/>
    </row>
    <row r="797" spans="10:10" ht="12.75" x14ac:dyDescent="0.2">
      <c r="J797" s="17"/>
    </row>
    <row r="798" spans="10:10" ht="12.75" x14ac:dyDescent="0.2">
      <c r="J798" s="17"/>
    </row>
    <row r="799" spans="10:10" ht="12.75" x14ac:dyDescent="0.2">
      <c r="J799" s="17"/>
    </row>
    <row r="800" spans="10:10" ht="12.75" x14ac:dyDescent="0.2">
      <c r="J800" s="17"/>
    </row>
    <row r="801" spans="10:10" ht="12.75" x14ac:dyDescent="0.2">
      <c r="J801" s="17"/>
    </row>
    <row r="802" spans="10:10" ht="12.75" x14ac:dyDescent="0.2">
      <c r="J802" s="17"/>
    </row>
    <row r="803" spans="10:10" ht="12.75" x14ac:dyDescent="0.2">
      <c r="J803" s="17"/>
    </row>
    <row r="804" spans="10:10" ht="12.75" x14ac:dyDescent="0.2">
      <c r="J804" s="17"/>
    </row>
    <row r="805" spans="10:10" ht="12.75" x14ac:dyDescent="0.2">
      <c r="J805" s="17"/>
    </row>
    <row r="806" spans="10:10" ht="12.75" x14ac:dyDescent="0.2">
      <c r="J806" s="17"/>
    </row>
    <row r="807" spans="10:10" ht="12.75" x14ac:dyDescent="0.2">
      <c r="J807" s="17"/>
    </row>
    <row r="808" spans="10:10" ht="12.75" x14ac:dyDescent="0.2">
      <c r="J808" s="17"/>
    </row>
    <row r="809" spans="10:10" ht="12.75" x14ac:dyDescent="0.2">
      <c r="J809" s="17"/>
    </row>
    <row r="810" spans="10:10" ht="12.75" x14ac:dyDescent="0.2">
      <c r="J810" s="17"/>
    </row>
    <row r="811" spans="10:10" ht="12.75" x14ac:dyDescent="0.2">
      <c r="J811" s="17"/>
    </row>
    <row r="812" spans="10:10" ht="12.75" x14ac:dyDescent="0.2">
      <c r="J812" s="17"/>
    </row>
    <row r="813" spans="10:10" ht="12.75" x14ac:dyDescent="0.2">
      <c r="J813" s="17"/>
    </row>
    <row r="814" spans="10:10" ht="12.75" x14ac:dyDescent="0.2">
      <c r="J814" s="17"/>
    </row>
    <row r="815" spans="10:10" ht="12.75" x14ac:dyDescent="0.2">
      <c r="J815" s="17"/>
    </row>
    <row r="816" spans="10:10" ht="12.75" x14ac:dyDescent="0.2">
      <c r="J816" s="17"/>
    </row>
    <row r="817" spans="10:10" ht="12.75" x14ac:dyDescent="0.2">
      <c r="J817" s="17"/>
    </row>
    <row r="818" spans="10:10" ht="12.75" x14ac:dyDescent="0.2">
      <c r="J818" s="17"/>
    </row>
    <row r="819" spans="10:10" ht="12.75" x14ac:dyDescent="0.2">
      <c r="J819" s="17"/>
    </row>
    <row r="820" spans="10:10" ht="12.75" x14ac:dyDescent="0.2">
      <c r="J820" s="17"/>
    </row>
    <row r="821" spans="10:10" ht="12.75" x14ac:dyDescent="0.2">
      <c r="J821" s="17"/>
    </row>
    <row r="822" spans="10:10" ht="12.75" x14ac:dyDescent="0.2">
      <c r="J822" s="17"/>
    </row>
    <row r="823" spans="10:10" ht="12.75" x14ac:dyDescent="0.2">
      <c r="J823" s="17"/>
    </row>
    <row r="824" spans="10:10" ht="12.75" x14ac:dyDescent="0.2">
      <c r="J824" s="17"/>
    </row>
    <row r="825" spans="10:10" ht="12.75" x14ac:dyDescent="0.2">
      <c r="J825" s="17"/>
    </row>
    <row r="826" spans="10:10" ht="12.75" x14ac:dyDescent="0.2">
      <c r="J826" s="17"/>
    </row>
    <row r="827" spans="10:10" ht="12.75" x14ac:dyDescent="0.2">
      <c r="J827" s="17"/>
    </row>
    <row r="828" spans="10:10" ht="12.75" x14ac:dyDescent="0.2">
      <c r="J828" s="17"/>
    </row>
    <row r="829" spans="10:10" ht="12.75" x14ac:dyDescent="0.2">
      <c r="J829" s="17"/>
    </row>
    <row r="830" spans="10:10" ht="12.75" x14ac:dyDescent="0.2">
      <c r="J830" s="17"/>
    </row>
    <row r="831" spans="10:10" ht="12.75" x14ac:dyDescent="0.2">
      <c r="J831" s="17"/>
    </row>
    <row r="832" spans="10:10" ht="12.75" x14ac:dyDescent="0.2">
      <c r="J832" s="17"/>
    </row>
    <row r="833" spans="10:10" ht="12.75" x14ac:dyDescent="0.2">
      <c r="J833" s="17"/>
    </row>
    <row r="834" spans="10:10" ht="12.75" x14ac:dyDescent="0.2">
      <c r="J834" s="17"/>
    </row>
    <row r="835" spans="10:10" ht="12.75" x14ac:dyDescent="0.2">
      <c r="J835" s="17"/>
    </row>
    <row r="836" spans="10:10" ht="12.75" x14ac:dyDescent="0.2">
      <c r="J836" s="17"/>
    </row>
    <row r="837" spans="10:10" ht="12.75" x14ac:dyDescent="0.2">
      <c r="J837" s="17"/>
    </row>
    <row r="838" spans="10:10" ht="12.75" x14ac:dyDescent="0.2">
      <c r="J838" s="17"/>
    </row>
    <row r="839" spans="10:10" ht="12.75" x14ac:dyDescent="0.2">
      <c r="J839" s="17"/>
    </row>
    <row r="840" spans="10:10" ht="12.75" x14ac:dyDescent="0.2">
      <c r="J840" s="17"/>
    </row>
    <row r="841" spans="10:10" ht="12.75" x14ac:dyDescent="0.2">
      <c r="J841" s="17"/>
    </row>
    <row r="842" spans="10:10" ht="12.75" x14ac:dyDescent="0.2">
      <c r="J842" s="17"/>
    </row>
    <row r="843" spans="10:10" ht="12.75" x14ac:dyDescent="0.2">
      <c r="J843" s="17"/>
    </row>
    <row r="844" spans="10:10" ht="12.75" x14ac:dyDescent="0.2">
      <c r="J844" s="17"/>
    </row>
    <row r="845" spans="10:10" ht="12.75" x14ac:dyDescent="0.2">
      <c r="J845" s="17"/>
    </row>
    <row r="846" spans="10:10" ht="12.75" x14ac:dyDescent="0.2">
      <c r="J846" s="17"/>
    </row>
    <row r="847" spans="10:10" ht="12.75" x14ac:dyDescent="0.2">
      <c r="J847" s="17"/>
    </row>
    <row r="848" spans="10:10" ht="12.75" x14ac:dyDescent="0.2">
      <c r="J848" s="17"/>
    </row>
    <row r="849" spans="10:10" ht="12.75" x14ac:dyDescent="0.2">
      <c r="J849" s="17"/>
    </row>
    <row r="850" spans="10:10" ht="12.75" x14ac:dyDescent="0.2">
      <c r="J850" s="17"/>
    </row>
    <row r="851" spans="10:10" ht="12.75" x14ac:dyDescent="0.2">
      <c r="J851" s="17"/>
    </row>
    <row r="852" spans="10:10" ht="12.75" x14ac:dyDescent="0.2">
      <c r="J852" s="17"/>
    </row>
    <row r="853" spans="10:10" ht="12.75" x14ac:dyDescent="0.2">
      <c r="J853" s="17"/>
    </row>
    <row r="854" spans="10:10" ht="12.75" x14ac:dyDescent="0.2">
      <c r="J854" s="17"/>
    </row>
    <row r="855" spans="10:10" ht="12.75" x14ac:dyDescent="0.2">
      <c r="J855" s="17"/>
    </row>
    <row r="856" spans="10:10" ht="12.75" x14ac:dyDescent="0.2">
      <c r="J856" s="17"/>
    </row>
    <row r="857" spans="10:10" ht="12.75" x14ac:dyDescent="0.2">
      <c r="J857" s="17"/>
    </row>
    <row r="858" spans="10:10" ht="12.75" x14ac:dyDescent="0.2">
      <c r="J858" s="17"/>
    </row>
    <row r="859" spans="10:10" ht="12.75" x14ac:dyDescent="0.2">
      <c r="J859" s="17"/>
    </row>
    <row r="860" spans="10:10" ht="12.75" x14ac:dyDescent="0.2">
      <c r="J860" s="17"/>
    </row>
    <row r="861" spans="10:10" ht="12.75" x14ac:dyDescent="0.2">
      <c r="J861" s="17"/>
    </row>
    <row r="862" spans="10:10" ht="12.75" x14ac:dyDescent="0.2">
      <c r="J862" s="17"/>
    </row>
    <row r="863" spans="10:10" ht="12.75" x14ac:dyDescent="0.2">
      <c r="J863" s="17"/>
    </row>
    <row r="864" spans="10:10" ht="12.75" x14ac:dyDescent="0.2">
      <c r="J864" s="17"/>
    </row>
    <row r="865" spans="10:10" ht="12.75" x14ac:dyDescent="0.2">
      <c r="J865" s="17"/>
    </row>
    <row r="866" spans="10:10" ht="12.75" x14ac:dyDescent="0.2">
      <c r="J866" s="17"/>
    </row>
    <row r="867" spans="10:10" ht="12.75" x14ac:dyDescent="0.2">
      <c r="J867" s="17"/>
    </row>
    <row r="868" spans="10:10" ht="12.75" x14ac:dyDescent="0.2">
      <c r="J868" s="17"/>
    </row>
    <row r="869" spans="10:10" ht="12.75" x14ac:dyDescent="0.2">
      <c r="J869" s="17"/>
    </row>
    <row r="870" spans="10:10" ht="12.75" x14ac:dyDescent="0.2">
      <c r="J870" s="17"/>
    </row>
    <row r="871" spans="10:10" ht="12.75" x14ac:dyDescent="0.2">
      <c r="J871" s="17"/>
    </row>
    <row r="872" spans="10:10" ht="12.75" x14ac:dyDescent="0.2">
      <c r="J872" s="17"/>
    </row>
    <row r="873" spans="10:10" ht="12.75" x14ac:dyDescent="0.2">
      <c r="J873" s="17"/>
    </row>
    <row r="874" spans="10:10" ht="12.75" x14ac:dyDescent="0.2">
      <c r="J874" s="17"/>
    </row>
    <row r="875" spans="10:10" ht="12.75" x14ac:dyDescent="0.2">
      <c r="J875" s="17"/>
    </row>
    <row r="876" spans="10:10" ht="12.75" x14ac:dyDescent="0.2">
      <c r="J876" s="17"/>
    </row>
    <row r="877" spans="10:10" ht="12.75" x14ac:dyDescent="0.2">
      <c r="J877" s="17"/>
    </row>
    <row r="878" spans="10:10" ht="12.75" x14ac:dyDescent="0.2">
      <c r="J878" s="17"/>
    </row>
    <row r="879" spans="10:10" ht="12.75" x14ac:dyDescent="0.2">
      <c r="J879" s="17"/>
    </row>
    <row r="880" spans="10:10" ht="12.75" x14ac:dyDescent="0.2">
      <c r="J880" s="17"/>
    </row>
    <row r="881" spans="10:10" ht="12.75" x14ac:dyDescent="0.2">
      <c r="J881" s="17"/>
    </row>
    <row r="882" spans="10:10" ht="12.75" x14ac:dyDescent="0.2">
      <c r="J882" s="17"/>
    </row>
    <row r="883" spans="10:10" ht="12.75" x14ac:dyDescent="0.2">
      <c r="J883" s="17"/>
    </row>
    <row r="884" spans="10:10" ht="12.75" x14ac:dyDescent="0.2">
      <c r="J884" s="17"/>
    </row>
    <row r="885" spans="10:10" ht="12.75" x14ac:dyDescent="0.2">
      <c r="J885" s="17"/>
    </row>
    <row r="886" spans="10:10" ht="12.75" x14ac:dyDescent="0.2">
      <c r="J886" s="17"/>
    </row>
    <row r="887" spans="10:10" ht="12.75" x14ac:dyDescent="0.2">
      <c r="J887" s="17"/>
    </row>
    <row r="888" spans="10:10" ht="12.75" x14ac:dyDescent="0.2">
      <c r="J888" s="17"/>
    </row>
    <row r="889" spans="10:10" ht="12.75" x14ac:dyDescent="0.2">
      <c r="J889" s="17"/>
    </row>
    <row r="890" spans="10:10" ht="12.75" x14ac:dyDescent="0.2">
      <c r="J890" s="17"/>
    </row>
    <row r="891" spans="10:10" ht="12.75" x14ac:dyDescent="0.2">
      <c r="J891" s="17"/>
    </row>
    <row r="892" spans="10:10" ht="12.75" x14ac:dyDescent="0.2">
      <c r="J892" s="17"/>
    </row>
    <row r="893" spans="10:10" ht="12.75" x14ac:dyDescent="0.2">
      <c r="J893" s="17"/>
    </row>
    <row r="894" spans="10:10" ht="12.75" x14ac:dyDescent="0.2">
      <c r="J894" s="17"/>
    </row>
    <row r="895" spans="10:10" ht="12.75" x14ac:dyDescent="0.2">
      <c r="J895" s="17"/>
    </row>
    <row r="896" spans="10:10" ht="12.75" x14ac:dyDescent="0.2">
      <c r="J896" s="17"/>
    </row>
    <row r="897" spans="10:10" ht="12.75" x14ac:dyDescent="0.2">
      <c r="J897" s="17"/>
    </row>
    <row r="898" spans="10:10" ht="12.75" x14ac:dyDescent="0.2">
      <c r="J898" s="17"/>
    </row>
    <row r="899" spans="10:10" ht="12.75" x14ac:dyDescent="0.2">
      <c r="J899" s="17"/>
    </row>
    <row r="900" spans="10:10" ht="12.75" x14ac:dyDescent="0.2">
      <c r="J900" s="17"/>
    </row>
    <row r="901" spans="10:10" ht="12.75" x14ac:dyDescent="0.2">
      <c r="J901" s="17"/>
    </row>
    <row r="902" spans="10:10" ht="12.75" x14ac:dyDescent="0.2">
      <c r="J902" s="17"/>
    </row>
    <row r="903" spans="10:10" ht="12.75" x14ac:dyDescent="0.2">
      <c r="J903" s="17"/>
    </row>
    <row r="904" spans="10:10" ht="12.75" x14ac:dyDescent="0.2">
      <c r="J904" s="17"/>
    </row>
    <row r="905" spans="10:10" ht="12.75" x14ac:dyDescent="0.2">
      <c r="J905" s="17"/>
    </row>
    <row r="906" spans="10:10" ht="12.75" x14ac:dyDescent="0.2">
      <c r="J906" s="17"/>
    </row>
    <row r="907" spans="10:10" ht="12.75" x14ac:dyDescent="0.2">
      <c r="J907" s="17"/>
    </row>
    <row r="908" spans="10:10" ht="12.75" x14ac:dyDescent="0.2">
      <c r="J908" s="17"/>
    </row>
    <row r="909" spans="10:10" ht="12.75" x14ac:dyDescent="0.2">
      <c r="J909" s="17"/>
    </row>
    <row r="910" spans="10:10" ht="12.75" x14ac:dyDescent="0.2">
      <c r="J910" s="17"/>
    </row>
    <row r="911" spans="10:10" ht="12.75" x14ac:dyDescent="0.2">
      <c r="J911" s="17"/>
    </row>
    <row r="912" spans="10:10" ht="12.75" x14ac:dyDescent="0.2">
      <c r="J912" s="17"/>
    </row>
    <row r="913" spans="10:10" ht="12.75" x14ac:dyDescent="0.2">
      <c r="J913" s="17"/>
    </row>
    <row r="914" spans="10:10" ht="12.75" x14ac:dyDescent="0.2">
      <c r="J914" s="17"/>
    </row>
    <row r="915" spans="10:10" ht="12.75" x14ac:dyDescent="0.2">
      <c r="J915" s="17"/>
    </row>
    <row r="916" spans="10:10" ht="12.75" x14ac:dyDescent="0.2">
      <c r="J916" s="17"/>
    </row>
    <row r="917" spans="10:10" ht="12.75" x14ac:dyDescent="0.2">
      <c r="J917" s="17"/>
    </row>
    <row r="918" spans="10:10" ht="12.75" x14ac:dyDescent="0.2">
      <c r="J918" s="17"/>
    </row>
    <row r="919" spans="10:10" ht="12.75" x14ac:dyDescent="0.2">
      <c r="J919" s="17"/>
    </row>
    <row r="920" spans="10:10" ht="12.75" x14ac:dyDescent="0.2">
      <c r="J920" s="17"/>
    </row>
    <row r="921" spans="10:10" ht="12.75" x14ac:dyDescent="0.2">
      <c r="J921" s="17"/>
    </row>
    <row r="922" spans="10:10" ht="12.75" x14ac:dyDescent="0.2">
      <c r="J922" s="17"/>
    </row>
    <row r="923" spans="10:10" ht="12.75" x14ac:dyDescent="0.2">
      <c r="J923" s="17"/>
    </row>
    <row r="924" spans="10:10" ht="12.75" x14ac:dyDescent="0.2">
      <c r="J924" s="17"/>
    </row>
    <row r="925" spans="10:10" ht="12.75" x14ac:dyDescent="0.2">
      <c r="J925" s="17"/>
    </row>
    <row r="926" spans="10:10" ht="12.75" x14ac:dyDescent="0.2">
      <c r="J926" s="17"/>
    </row>
    <row r="927" spans="10:10" ht="12.75" x14ac:dyDescent="0.2">
      <c r="J927" s="17"/>
    </row>
    <row r="928" spans="10:10" ht="12.75" x14ac:dyDescent="0.2">
      <c r="J928" s="17"/>
    </row>
    <row r="929" spans="10:10" ht="12.75" x14ac:dyDescent="0.2">
      <c r="J929" s="17"/>
    </row>
    <row r="930" spans="10:10" ht="12.75" x14ac:dyDescent="0.2">
      <c r="J930" s="17"/>
    </row>
    <row r="931" spans="10:10" ht="12.75" x14ac:dyDescent="0.2">
      <c r="J931" s="17"/>
    </row>
    <row r="932" spans="10:10" ht="12.75" x14ac:dyDescent="0.2">
      <c r="J932" s="17"/>
    </row>
    <row r="933" spans="10:10" ht="12.75" x14ac:dyDescent="0.2">
      <c r="J933" s="17"/>
    </row>
    <row r="934" spans="10:10" ht="12.75" x14ac:dyDescent="0.2">
      <c r="J934" s="17"/>
    </row>
    <row r="935" spans="10:10" ht="12.75" x14ac:dyDescent="0.2">
      <c r="J935" s="17"/>
    </row>
    <row r="936" spans="10:10" ht="12.75" x14ac:dyDescent="0.2">
      <c r="J936" s="17"/>
    </row>
    <row r="937" spans="10:10" ht="12.75" x14ac:dyDescent="0.2">
      <c r="J937" s="17"/>
    </row>
    <row r="938" spans="10:10" ht="12.75" x14ac:dyDescent="0.2">
      <c r="J938" s="17"/>
    </row>
    <row r="939" spans="10:10" ht="12.75" x14ac:dyDescent="0.2">
      <c r="J939" s="17"/>
    </row>
    <row r="940" spans="10:10" ht="12.75" x14ac:dyDescent="0.2">
      <c r="J940" s="17"/>
    </row>
    <row r="941" spans="10:10" ht="12.75" x14ac:dyDescent="0.2">
      <c r="J941" s="17"/>
    </row>
    <row r="942" spans="10:10" ht="12.75" x14ac:dyDescent="0.2">
      <c r="J942" s="17"/>
    </row>
    <row r="943" spans="10:10" ht="12.75" x14ac:dyDescent="0.2">
      <c r="J943" s="17"/>
    </row>
    <row r="944" spans="10:10" ht="12.75" x14ac:dyDescent="0.2">
      <c r="J944" s="17"/>
    </row>
    <row r="945" spans="10:10" ht="12.75" x14ac:dyDescent="0.2">
      <c r="J945" s="17"/>
    </row>
    <row r="946" spans="10:10" ht="12.75" x14ac:dyDescent="0.2">
      <c r="J946" s="17"/>
    </row>
    <row r="947" spans="10:10" ht="12.75" x14ac:dyDescent="0.2">
      <c r="J947" s="17"/>
    </row>
    <row r="948" spans="10:10" ht="12.75" x14ac:dyDescent="0.2">
      <c r="J948" s="17"/>
    </row>
    <row r="949" spans="10:10" ht="12.75" x14ac:dyDescent="0.2">
      <c r="J949" s="17"/>
    </row>
    <row r="950" spans="10:10" ht="12.75" x14ac:dyDescent="0.2">
      <c r="J950" s="17"/>
    </row>
    <row r="951" spans="10:10" ht="12.75" x14ac:dyDescent="0.2">
      <c r="J951" s="17"/>
    </row>
    <row r="952" spans="10:10" ht="12.75" x14ac:dyDescent="0.2">
      <c r="J952" s="17"/>
    </row>
    <row r="953" spans="10:10" ht="12.75" x14ac:dyDescent="0.2">
      <c r="J953" s="17"/>
    </row>
    <row r="954" spans="10:10" ht="12.75" x14ac:dyDescent="0.2">
      <c r="J954" s="17"/>
    </row>
    <row r="955" spans="10:10" ht="12.75" x14ac:dyDescent="0.2">
      <c r="J955" s="17"/>
    </row>
    <row r="956" spans="10:10" ht="12.75" x14ac:dyDescent="0.2">
      <c r="J956" s="17"/>
    </row>
    <row r="957" spans="10:10" ht="12.75" x14ac:dyDescent="0.2">
      <c r="J957" s="17"/>
    </row>
    <row r="958" spans="10:10" ht="12.75" x14ac:dyDescent="0.2">
      <c r="J958" s="17"/>
    </row>
    <row r="959" spans="10:10" ht="12.75" x14ac:dyDescent="0.2">
      <c r="J959" s="17"/>
    </row>
    <row r="960" spans="10:10" ht="12.75" x14ac:dyDescent="0.2">
      <c r="J960" s="17"/>
    </row>
    <row r="961" spans="10:10" ht="12.75" x14ac:dyDescent="0.2">
      <c r="J961" s="17"/>
    </row>
    <row r="962" spans="10:10" ht="12.75" x14ac:dyDescent="0.2">
      <c r="J962" s="17"/>
    </row>
    <row r="963" spans="10:10" ht="12.75" x14ac:dyDescent="0.2">
      <c r="J963" s="17"/>
    </row>
    <row r="964" spans="10:10" ht="12.75" x14ac:dyDescent="0.2">
      <c r="J964" s="17"/>
    </row>
    <row r="965" spans="10:10" ht="12.75" x14ac:dyDescent="0.2">
      <c r="J965" s="17"/>
    </row>
    <row r="966" spans="10:10" ht="12.75" x14ac:dyDescent="0.2">
      <c r="J966" s="17"/>
    </row>
    <row r="967" spans="10:10" ht="12.75" x14ac:dyDescent="0.2">
      <c r="J967" s="17"/>
    </row>
    <row r="968" spans="10:10" ht="12.75" x14ac:dyDescent="0.2">
      <c r="J968" s="17"/>
    </row>
    <row r="969" spans="10:10" ht="12.75" x14ac:dyDescent="0.2">
      <c r="J969" s="17"/>
    </row>
    <row r="970" spans="10:10" ht="12.75" x14ac:dyDescent="0.2">
      <c r="J970" s="17"/>
    </row>
    <row r="971" spans="10:10" ht="12.75" x14ac:dyDescent="0.2">
      <c r="J971" s="17"/>
    </row>
    <row r="972" spans="10:10" ht="12.75" x14ac:dyDescent="0.2">
      <c r="J972" s="17"/>
    </row>
    <row r="973" spans="10:10" ht="12.75" x14ac:dyDescent="0.2">
      <c r="J973" s="17"/>
    </row>
    <row r="974" spans="10:10" ht="12.75" x14ac:dyDescent="0.2">
      <c r="J974" s="17"/>
    </row>
    <row r="975" spans="10:10" ht="12.75" x14ac:dyDescent="0.2">
      <c r="J975" s="17"/>
    </row>
    <row r="976" spans="10:10" ht="12.75" x14ac:dyDescent="0.2">
      <c r="J976" s="17"/>
    </row>
    <row r="977" spans="10:10" ht="12.75" x14ac:dyDescent="0.2">
      <c r="J977" s="17"/>
    </row>
    <row r="978" spans="10:10" ht="12.75" x14ac:dyDescent="0.2">
      <c r="J978" s="17"/>
    </row>
    <row r="979" spans="10:10" ht="12.75" x14ac:dyDescent="0.2">
      <c r="J979" s="17"/>
    </row>
    <row r="980" spans="10:10" ht="12.75" x14ac:dyDescent="0.2">
      <c r="J980" s="17"/>
    </row>
    <row r="981" spans="10:10" ht="12.75" x14ac:dyDescent="0.2">
      <c r="J981" s="17"/>
    </row>
    <row r="982" spans="10:10" ht="12.75" x14ac:dyDescent="0.2">
      <c r="J982" s="17"/>
    </row>
    <row r="983" spans="10:10" ht="12.75" x14ac:dyDescent="0.2">
      <c r="J983" s="17"/>
    </row>
    <row r="984" spans="10:10" ht="12.75" x14ac:dyDescent="0.2">
      <c r="J984" s="17"/>
    </row>
    <row r="985" spans="10:10" ht="12.75" x14ac:dyDescent="0.2">
      <c r="J985" s="17"/>
    </row>
    <row r="986" spans="10:10" ht="12.75" x14ac:dyDescent="0.2">
      <c r="J986" s="17"/>
    </row>
    <row r="987" spans="10:10" ht="12.75" x14ac:dyDescent="0.2">
      <c r="J987" s="17"/>
    </row>
    <row r="988" spans="10:10" ht="12.75" x14ac:dyDescent="0.2">
      <c r="J988" s="17"/>
    </row>
    <row r="989" spans="10:10" ht="12.75" x14ac:dyDescent="0.2">
      <c r="J989" s="17"/>
    </row>
    <row r="990" spans="10:10" ht="12.75" x14ac:dyDescent="0.2">
      <c r="J990" s="17"/>
    </row>
    <row r="991" spans="10:10" ht="12.75" x14ac:dyDescent="0.2">
      <c r="J991" s="17"/>
    </row>
    <row r="992" spans="10:10" ht="12.75" x14ac:dyDescent="0.2">
      <c r="J992" s="17"/>
    </row>
    <row r="993" spans="10:10" ht="12.75" x14ac:dyDescent="0.2">
      <c r="J993" s="17"/>
    </row>
    <row r="994" spans="10:10" ht="12.75" x14ac:dyDescent="0.2">
      <c r="J994" s="17"/>
    </row>
    <row r="995" spans="10:10" ht="12.75" x14ac:dyDescent="0.2">
      <c r="J995" s="17"/>
    </row>
    <row r="996" spans="10:10" ht="12.75" x14ac:dyDescent="0.2">
      <c r="J996" s="17"/>
    </row>
    <row r="997" spans="10:10" ht="12.75" x14ac:dyDescent="0.2">
      <c r="J997" s="17"/>
    </row>
    <row r="998" spans="10:10" ht="12.75" x14ac:dyDescent="0.2">
      <c r="J998" s="17"/>
    </row>
    <row r="999" spans="10:10" ht="12.75" x14ac:dyDescent="0.2">
      <c r="J999" s="17"/>
    </row>
    <row r="1000" spans="10:10" ht="12.75" x14ac:dyDescent="0.2">
      <c r="J1000" s="17"/>
    </row>
    <row r="1001" spans="10:10" ht="12.75" x14ac:dyDescent="0.2">
      <c r="J1001" s="17"/>
    </row>
    <row r="1002" spans="10:10" ht="12.75" x14ac:dyDescent="0.2">
      <c r="J1002" s="17"/>
    </row>
    <row r="1003" spans="10:10" ht="12.75" x14ac:dyDescent="0.2">
      <c r="J1003" s="17"/>
    </row>
    <row r="1004" spans="10:10" ht="12.75" x14ac:dyDescent="0.2">
      <c r="J1004" s="17"/>
    </row>
    <row r="1005" spans="10:10" ht="12.75" x14ac:dyDescent="0.2">
      <c r="J1005" s="17"/>
    </row>
    <row r="1006" spans="10:10" ht="12.75" x14ac:dyDescent="0.2">
      <c r="J1006" s="17"/>
    </row>
    <row r="1007" spans="10:10" ht="12.75" x14ac:dyDescent="0.2">
      <c r="J1007" s="17"/>
    </row>
    <row r="1008" spans="10:10" ht="12.75" x14ac:dyDescent="0.2">
      <c r="J1008" s="17"/>
    </row>
    <row r="1009" spans="10:10" ht="12.75" x14ac:dyDescent="0.2">
      <c r="J1009" s="17"/>
    </row>
    <row r="1010" spans="10:10" ht="12.75" x14ac:dyDescent="0.2">
      <c r="J1010" s="17"/>
    </row>
    <row r="1011" spans="10:10" ht="12.75" x14ac:dyDescent="0.2">
      <c r="J1011" s="17"/>
    </row>
    <row r="1012" spans="10:10" ht="12.75" x14ac:dyDescent="0.2">
      <c r="J1012" s="17"/>
    </row>
    <row r="1013" spans="10:10" ht="12.75" x14ac:dyDescent="0.2">
      <c r="J1013" s="17"/>
    </row>
  </sheetData>
  <mergeCells count="14">
    <mergeCell ref="B23:G23"/>
    <mergeCell ref="B17:G17"/>
    <mergeCell ref="B22:G22"/>
    <mergeCell ref="B14:G14"/>
    <mergeCell ref="B15:G15"/>
    <mergeCell ref="B16:G16"/>
    <mergeCell ref="B18:G18"/>
    <mergeCell ref="B19:G19"/>
    <mergeCell ref="C7:E7"/>
    <mergeCell ref="F7:G7"/>
    <mergeCell ref="C8:E8"/>
    <mergeCell ref="C9:E9"/>
    <mergeCell ref="F8:G8"/>
    <mergeCell ref="F9:G9"/>
  </mergeCells>
  <hyperlinks>
    <hyperlink ref="B5" r:id="rId1"/>
    <hyperlink ref="F8" r:id="rId2"/>
    <hyperlink ref="F9:G9" r:id="rId3" display="https://www.prayaspune.org/peg/publications/item/525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AA48"/>
  <sheetViews>
    <sheetView zoomScaleNormal="100" workbookViewId="0"/>
  </sheetViews>
  <sheetFormatPr defaultRowHeight="15" x14ac:dyDescent="0.25"/>
  <cols>
    <col min="1" max="1" width="3.28515625" style="2" customWidth="1"/>
    <col min="2" max="2" width="18" style="2" customWidth="1"/>
    <col min="3" max="3" width="34.28515625" style="2" customWidth="1"/>
    <col min="4" max="4" width="11.5703125" style="2" customWidth="1"/>
    <col min="5" max="5" width="11" style="2" customWidth="1"/>
    <col min="6" max="6" width="12.140625" style="2" customWidth="1"/>
    <col min="7" max="7" width="10.7109375" style="2" customWidth="1"/>
    <col min="8" max="8" width="10.7109375" style="2" bestFit="1" customWidth="1"/>
    <col min="9" max="9" width="12.140625" style="2" customWidth="1"/>
    <col min="10" max="10" width="11" style="2" bestFit="1" customWidth="1"/>
    <col min="11" max="11" width="11" style="2" customWidth="1"/>
    <col min="12" max="12" width="12.42578125" style="2" customWidth="1"/>
    <col min="13" max="14" width="11" style="2" customWidth="1"/>
    <col min="15" max="15" width="12.42578125" style="2" customWidth="1"/>
    <col min="16" max="16" width="10.42578125" style="2" customWidth="1"/>
    <col min="17" max="17" width="10.140625" style="2" customWidth="1"/>
    <col min="18" max="18" width="9.85546875" style="2" customWidth="1"/>
    <col min="19" max="19" width="10.28515625" style="2" customWidth="1"/>
    <col min="20" max="20" width="11" style="2" customWidth="1"/>
    <col min="21" max="21" width="10.7109375" style="2" customWidth="1"/>
    <col min="22" max="22" width="11.140625" style="2" customWidth="1"/>
    <col min="23" max="23" width="10.42578125" style="2" customWidth="1"/>
    <col min="24" max="24" width="10.85546875" style="2" customWidth="1"/>
    <col min="25" max="25" width="10.7109375" style="2" customWidth="1"/>
    <col min="26" max="26" width="10.85546875" style="2" customWidth="1"/>
    <col min="27" max="27" width="11.140625" style="2" customWidth="1"/>
    <col min="28" max="16384" width="9.140625" style="2"/>
  </cols>
  <sheetData>
    <row r="2" spans="2:15" ht="26.25" customHeight="1" x14ac:dyDescent="0.25">
      <c r="B2" s="6"/>
      <c r="C2" s="7" t="s">
        <v>30</v>
      </c>
      <c r="D2" s="213" t="s">
        <v>4</v>
      </c>
      <c r="E2" s="213"/>
      <c r="F2" s="213"/>
      <c r="G2" s="213" t="s">
        <v>5</v>
      </c>
      <c r="H2" s="213"/>
      <c r="I2" s="213"/>
      <c r="J2" s="213" t="s">
        <v>6</v>
      </c>
      <c r="K2" s="213"/>
      <c r="L2" s="213"/>
      <c r="M2" s="213" t="s">
        <v>7</v>
      </c>
      <c r="N2" s="213"/>
      <c r="O2" s="213"/>
    </row>
    <row r="3" spans="2:15" ht="39" customHeight="1" x14ac:dyDescent="0.25">
      <c r="B3" s="8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10</v>
      </c>
      <c r="H3" s="9" t="s">
        <v>11</v>
      </c>
      <c r="I3" s="9" t="s">
        <v>12</v>
      </c>
      <c r="J3" s="9" t="s">
        <v>10</v>
      </c>
      <c r="K3" s="9" t="s">
        <v>11</v>
      </c>
      <c r="L3" s="9" t="s">
        <v>12</v>
      </c>
      <c r="M3" s="9" t="s">
        <v>10</v>
      </c>
      <c r="N3" s="9" t="s">
        <v>11</v>
      </c>
      <c r="O3" s="9" t="s">
        <v>12</v>
      </c>
    </row>
    <row r="4" spans="2:15" ht="23.25" customHeight="1" x14ac:dyDescent="0.25">
      <c r="B4" s="215" t="s">
        <v>66</v>
      </c>
      <c r="C4" s="48" t="s">
        <v>67</v>
      </c>
      <c r="D4" s="47">
        <f>' Final Coal revenues'!C54</f>
        <v>53392.504444127189</v>
      </c>
      <c r="E4" s="47">
        <f>' Final Coal revenues'!D54</f>
        <v>4713.469944127186</v>
      </c>
      <c r="F4" s="47">
        <f>SUM(D4:E4)</f>
        <v>58105.974388254377</v>
      </c>
      <c r="G4" s="47">
        <f>' Final Coal revenues'!F54</f>
        <v>58983.494556626407</v>
      </c>
      <c r="H4" s="47">
        <f>' Final Coal revenues'!G54</f>
        <v>4486.2251566264067</v>
      </c>
      <c r="I4" s="47">
        <f>SUM(G4:H4)</f>
        <v>63469.719713252816</v>
      </c>
      <c r="J4" s="47">
        <f>' Final Coal revenues'!I54</f>
        <v>56025.936030357145</v>
      </c>
      <c r="K4" s="47">
        <f>' Final Coal revenues'!J54</f>
        <v>4663.0873303571425</v>
      </c>
      <c r="L4" s="47">
        <f>SUM(J4:K4)</f>
        <v>60689.023360714287</v>
      </c>
      <c r="M4" s="47">
        <f>' Final Coal revenues'!L54</f>
        <v>50087.964372939525</v>
      </c>
      <c r="N4" s="47">
        <f>' Final Coal revenues'!M54</f>
        <v>5352.437672939519</v>
      </c>
      <c r="O4" s="47">
        <f>SUM(M4:N4)</f>
        <v>55440.402045879047</v>
      </c>
    </row>
    <row r="5" spans="2:15" ht="21" customHeight="1" x14ac:dyDescent="0.25">
      <c r="B5" s="216"/>
      <c r="C5" s="46" t="s">
        <v>68</v>
      </c>
      <c r="D5" s="47">
        <f>' Final Coal revenues'!C55</f>
        <v>8960.5749999999989</v>
      </c>
      <c r="E5" s="47">
        <f>' Final Coal revenues'!D55</f>
        <v>15675.425520868588</v>
      </c>
      <c r="F5" s="47">
        <f>SUM(D5:E5)</f>
        <v>24636.000520868587</v>
      </c>
      <c r="G5" s="47">
        <f>' Final Coal revenues'!F55</f>
        <v>6823.21</v>
      </c>
      <c r="H5" s="47">
        <f>' Final Coal revenues'!G55</f>
        <v>17430.251899566643</v>
      </c>
      <c r="I5" s="47">
        <f>SUM(G5:H5)</f>
        <v>24253.461899566642</v>
      </c>
      <c r="J5" s="47">
        <f>' Final Coal revenues'!I55</f>
        <v>6170.7000000000007</v>
      </c>
      <c r="K5" s="47">
        <f>' Final Coal revenues'!J55</f>
        <v>16893.853650000001</v>
      </c>
      <c r="L5" s="47">
        <f>SUM(J5:K5)</f>
        <v>23064.553650000002</v>
      </c>
      <c r="M5" s="47">
        <f>' Final Coal revenues'!L55</f>
        <v>7076.6512851840007</v>
      </c>
      <c r="N5" s="47">
        <f>' Final Coal revenues'!M55</f>
        <v>15326.917645776944</v>
      </c>
      <c r="O5" s="47">
        <f>SUM(M5:N5)</f>
        <v>22403.568930960944</v>
      </c>
    </row>
    <row r="6" spans="2:15" ht="21.75" customHeight="1" x14ac:dyDescent="0.25">
      <c r="B6" s="217"/>
      <c r="C6" s="46" t="s">
        <v>69</v>
      </c>
      <c r="D6" s="47">
        <f t="shared" ref="D6:J6" si="0">SUM(D4:D5)</f>
        <v>62353.079444127186</v>
      </c>
      <c r="E6" s="47">
        <f t="shared" si="0"/>
        <v>20388.895464995774</v>
      </c>
      <c r="F6" s="47">
        <f t="shared" si="0"/>
        <v>82741.974909122961</v>
      </c>
      <c r="G6" s="47">
        <f t="shared" si="0"/>
        <v>65806.704556626413</v>
      </c>
      <c r="H6" s="47">
        <f t="shared" si="0"/>
        <v>21916.477056193049</v>
      </c>
      <c r="I6" s="47">
        <f t="shared" si="0"/>
        <v>87723.181612819462</v>
      </c>
      <c r="J6" s="47">
        <f t="shared" si="0"/>
        <v>62196.636030357142</v>
      </c>
      <c r="K6" s="47">
        <f t="shared" ref="K6:L6" si="1">SUM(K4:K5)</f>
        <v>21556.940980357143</v>
      </c>
      <c r="L6" s="47">
        <f t="shared" si="1"/>
        <v>83753.577010714289</v>
      </c>
      <c r="M6" s="47">
        <f>SUM(M4:M5)</f>
        <v>57164.615658123526</v>
      </c>
      <c r="N6" s="47">
        <f>SUM(N4:N5)</f>
        <v>20679.355318716465</v>
      </c>
      <c r="O6" s="47">
        <f>SUM(O4:O5)</f>
        <v>77843.970976839992</v>
      </c>
    </row>
    <row r="7" spans="2:15" ht="24.75" customHeight="1" x14ac:dyDescent="0.25">
      <c r="B7" s="215" t="s">
        <v>1</v>
      </c>
      <c r="C7" s="48" t="s">
        <v>67</v>
      </c>
      <c r="D7" s="50">
        <f>'Final Petroleum revenues '!C62</f>
        <v>271421.81</v>
      </c>
      <c r="E7" s="50">
        <f>'Final Petroleum revenues '!D62</f>
        <v>197231.02999999994</v>
      </c>
      <c r="F7" s="50">
        <f>SUM(D7:E7)</f>
        <v>468652.83999999997</v>
      </c>
      <c r="G7" s="50">
        <f>'Final Petroleum revenues '!F62</f>
        <v>273784.78999999998</v>
      </c>
      <c r="H7" s="50">
        <f>'Final Petroleum revenues '!G62</f>
        <v>214025.62</v>
      </c>
      <c r="I7" s="50">
        <f>SUM(G7:H7)</f>
        <v>487810.41</v>
      </c>
      <c r="J7" s="50">
        <f>'Final Petroleum revenues '!I62</f>
        <v>281938.24999999994</v>
      </c>
      <c r="K7" s="50">
        <f>'Final Petroleum revenues '!J62</f>
        <v>208959.08000000002</v>
      </c>
      <c r="L7" s="50">
        <f>SUM(J7:K7)</f>
        <v>490897.32999999996</v>
      </c>
      <c r="M7" s="50">
        <f>'Final Petroleum revenues '!L62</f>
        <v>416294.12999999989</v>
      </c>
      <c r="N7" s="50">
        <f>'Final Petroleum revenues '!M62</f>
        <v>210092.57000000004</v>
      </c>
      <c r="O7" s="51">
        <f>SUM(M7:N7)</f>
        <v>626386.69999999995</v>
      </c>
    </row>
    <row r="8" spans="2:15" ht="22.5" customHeight="1" x14ac:dyDescent="0.25">
      <c r="B8" s="216"/>
      <c r="C8" s="46" t="s">
        <v>68</v>
      </c>
      <c r="D8" s="50">
        <f>'Final Petroleum revenues '!C63</f>
        <v>25303.14</v>
      </c>
      <c r="E8" s="50">
        <f>'Final Petroleum revenues '!D63</f>
        <v>9632.0299999999988</v>
      </c>
      <c r="F8" s="50">
        <f>SUM(D8:E8)</f>
        <v>34935.17</v>
      </c>
      <c r="G8" s="50">
        <f>'Final Petroleum revenues '!F63</f>
        <v>28002.01</v>
      </c>
      <c r="H8" s="50">
        <f>'Final Petroleum revenues '!G63</f>
        <v>13565.160000000002</v>
      </c>
      <c r="I8" s="50">
        <f>SUM(G8:H8)</f>
        <v>41567.17</v>
      </c>
      <c r="J8" s="50">
        <f>'Final Petroleum revenues '!I63</f>
        <v>23333.95</v>
      </c>
      <c r="K8" s="50">
        <f>'Final Petroleum revenues '!J63</f>
        <v>12096.499999999998</v>
      </c>
      <c r="L8" s="50">
        <f>SUM(J8:K8)</f>
        <v>35430.449999999997</v>
      </c>
      <c r="M8" s="50">
        <f>'Final Petroleum revenues '!L63</f>
        <v>13982.499999999998</v>
      </c>
      <c r="N8" s="50">
        <f>'Final Petroleum revenues '!M63</f>
        <v>7557.16</v>
      </c>
      <c r="O8" s="51">
        <f>SUM(M8:N8)</f>
        <v>21539.659999999996</v>
      </c>
    </row>
    <row r="9" spans="2:15" ht="23.25" customHeight="1" x14ac:dyDescent="0.25">
      <c r="B9" s="217"/>
      <c r="C9" s="46" t="s">
        <v>69</v>
      </c>
      <c r="D9" s="50">
        <f t="shared" ref="D9:O9" si="2">SUM(D7:D8)</f>
        <v>296724.95</v>
      </c>
      <c r="E9" s="50">
        <f t="shared" si="2"/>
        <v>206863.05999999994</v>
      </c>
      <c r="F9" s="50">
        <f t="shared" si="2"/>
        <v>503588.00999999995</v>
      </c>
      <c r="G9" s="50">
        <f t="shared" si="2"/>
        <v>301786.8</v>
      </c>
      <c r="H9" s="50">
        <f t="shared" si="2"/>
        <v>227590.78</v>
      </c>
      <c r="I9" s="50">
        <f t="shared" si="2"/>
        <v>529377.57999999996</v>
      </c>
      <c r="J9" s="50">
        <f t="shared" si="2"/>
        <v>305272.19999999995</v>
      </c>
      <c r="K9" s="50">
        <f t="shared" si="2"/>
        <v>221055.58000000002</v>
      </c>
      <c r="L9" s="50">
        <f t="shared" si="2"/>
        <v>526327.77999999991</v>
      </c>
      <c r="M9" s="50">
        <f t="shared" si="2"/>
        <v>430276.62999999989</v>
      </c>
      <c r="N9" s="50">
        <f t="shared" si="2"/>
        <v>217649.73000000004</v>
      </c>
      <c r="O9" s="50">
        <f t="shared" si="2"/>
        <v>647926.36</v>
      </c>
    </row>
    <row r="10" spans="2:15" ht="27.75" customHeight="1" x14ac:dyDescent="0.25">
      <c r="B10" s="179" t="s">
        <v>83</v>
      </c>
      <c r="C10" s="48" t="s">
        <v>79</v>
      </c>
      <c r="D10" s="47">
        <f>'Duty on Electricity '!C29</f>
        <v>0</v>
      </c>
      <c r="E10" s="47">
        <f>'Duty on Electricity '!D29</f>
        <v>34804.074407300002</v>
      </c>
      <c r="F10" s="47">
        <f>SUM(D10:E10)</f>
        <v>34804.074407300002</v>
      </c>
      <c r="G10" s="47">
        <f>'Duty on Electricity '!F29</f>
        <v>0</v>
      </c>
      <c r="H10" s="47">
        <f>'Duty on Electricity '!G29</f>
        <v>40345.21520440001</v>
      </c>
      <c r="I10" s="47">
        <f>SUM(G10:H10)</f>
        <v>40345.21520440001</v>
      </c>
      <c r="J10" s="47">
        <f>'Duty on Electricity '!I29</f>
        <v>0</v>
      </c>
      <c r="K10" s="47">
        <f>'Duty on Electricity '!J29</f>
        <v>40917.962740499999</v>
      </c>
      <c r="L10" s="47">
        <f>SUM(J10:K10)</f>
        <v>40917.962740499999</v>
      </c>
      <c r="M10" s="47">
        <f>'Duty on Electricity '!L29</f>
        <v>0</v>
      </c>
      <c r="N10" s="47">
        <f>'Duty on Electricity '!M29</f>
        <v>48141.877100000012</v>
      </c>
      <c r="O10" s="47">
        <f>SUM(M10:N10)</f>
        <v>48141.877100000012</v>
      </c>
    </row>
    <row r="11" spans="2:15" ht="18" customHeight="1" x14ac:dyDescent="0.25">
      <c r="B11" s="218" t="s">
        <v>87</v>
      </c>
      <c r="C11" s="118" t="s">
        <v>67</v>
      </c>
      <c r="D11" s="50">
        <f t="shared" ref="D11:O11" si="3">D4+D7+D10</f>
        <v>324814.3144441272</v>
      </c>
      <c r="E11" s="50">
        <f t="shared" si="3"/>
        <v>236748.57435142715</v>
      </c>
      <c r="F11" s="50">
        <f t="shared" si="3"/>
        <v>561562.88879555429</v>
      </c>
      <c r="G11" s="50">
        <f t="shared" si="3"/>
        <v>332768.2845566264</v>
      </c>
      <c r="H11" s="50">
        <f t="shared" si="3"/>
        <v>258857.06036102641</v>
      </c>
      <c r="I11" s="50">
        <f t="shared" si="3"/>
        <v>591625.34491765278</v>
      </c>
      <c r="J11" s="50">
        <f t="shared" si="3"/>
        <v>337964.18603035709</v>
      </c>
      <c r="K11" s="50">
        <f t="shared" si="3"/>
        <v>254540.13007085715</v>
      </c>
      <c r="L11" s="50">
        <f t="shared" si="3"/>
        <v>592504.31610121427</v>
      </c>
      <c r="M11" s="50">
        <f t="shared" si="3"/>
        <v>466382.09437293943</v>
      </c>
      <c r="N11" s="50">
        <f t="shared" si="3"/>
        <v>263586.88477293961</v>
      </c>
      <c r="O11" s="50">
        <f t="shared" si="3"/>
        <v>729968.97914587904</v>
      </c>
    </row>
    <row r="12" spans="2:15" ht="19.5" customHeight="1" x14ac:dyDescent="0.25">
      <c r="B12" s="216"/>
      <c r="C12" s="46" t="s">
        <v>68</v>
      </c>
      <c r="D12" s="50">
        <f t="shared" ref="D12:O12" si="4">D5+D8</f>
        <v>34263.714999999997</v>
      </c>
      <c r="E12" s="50">
        <f t="shared" si="4"/>
        <v>25307.455520868585</v>
      </c>
      <c r="F12" s="50">
        <f t="shared" si="4"/>
        <v>59571.170520868589</v>
      </c>
      <c r="G12" s="50">
        <f t="shared" si="4"/>
        <v>34825.22</v>
      </c>
      <c r="H12" s="50">
        <f t="shared" si="4"/>
        <v>30995.411899566643</v>
      </c>
      <c r="I12" s="50">
        <f t="shared" si="4"/>
        <v>65820.631899566637</v>
      </c>
      <c r="J12" s="50">
        <f t="shared" si="4"/>
        <v>29504.65</v>
      </c>
      <c r="K12" s="50">
        <f t="shared" si="4"/>
        <v>28990.353649999997</v>
      </c>
      <c r="L12" s="50">
        <f t="shared" si="4"/>
        <v>58495.003649999999</v>
      </c>
      <c r="M12" s="50">
        <f t="shared" si="4"/>
        <v>21059.151285183998</v>
      </c>
      <c r="N12" s="50">
        <f t="shared" si="4"/>
        <v>22884.077645776946</v>
      </c>
      <c r="O12" s="50">
        <f t="shared" si="4"/>
        <v>43943.22893096094</v>
      </c>
    </row>
    <row r="13" spans="2:15" ht="22.5" customHeight="1" x14ac:dyDescent="0.25">
      <c r="B13" s="217"/>
      <c r="C13" s="46" t="s">
        <v>69</v>
      </c>
      <c r="D13" s="50">
        <f t="shared" ref="D13:O13" si="5">SUM(D11:D12)</f>
        <v>359078.02944412723</v>
      </c>
      <c r="E13" s="50">
        <f t="shared" si="5"/>
        <v>262056.02987229574</v>
      </c>
      <c r="F13" s="50">
        <f t="shared" si="5"/>
        <v>621134.05931642291</v>
      </c>
      <c r="G13" s="50">
        <f t="shared" si="5"/>
        <v>367593.50455662643</v>
      </c>
      <c r="H13" s="50">
        <f t="shared" si="5"/>
        <v>289852.47226059303</v>
      </c>
      <c r="I13" s="50">
        <f t="shared" si="5"/>
        <v>657445.9768172194</v>
      </c>
      <c r="J13" s="50">
        <f t="shared" si="5"/>
        <v>367468.83603035711</v>
      </c>
      <c r="K13" s="50">
        <f t="shared" si="5"/>
        <v>283530.48372085713</v>
      </c>
      <c r="L13" s="50">
        <f t="shared" si="5"/>
        <v>650999.31975121424</v>
      </c>
      <c r="M13" s="50">
        <f t="shared" si="5"/>
        <v>487441.24565812346</v>
      </c>
      <c r="N13" s="50">
        <f t="shared" si="5"/>
        <v>286470.96241871658</v>
      </c>
      <c r="O13" s="50">
        <f t="shared" si="5"/>
        <v>773912.20807684003</v>
      </c>
    </row>
    <row r="14" spans="2:15" ht="27" customHeight="1" x14ac:dyDescent="0.25">
      <c r="B14" s="214" t="s">
        <v>13</v>
      </c>
      <c r="C14" s="10" t="s">
        <v>14</v>
      </c>
      <c r="D14" s="11">
        <f>GrossRevenues_Centre_States!D4</f>
        <v>1919183.53</v>
      </c>
      <c r="E14" s="11">
        <f>GrossRevenues_Centre_States!E4</f>
        <v>0</v>
      </c>
      <c r="F14" s="12"/>
      <c r="G14" s="11">
        <f>GrossRevenues_Centre_States!G4</f>
        <v>2080465.43</v>
      </c>
      <c r="H14" s="11">
        <f>GrossRevenues_Centre_States!H4</f>
        <v>0</v>
      </c>
      <c r="I14" s="13"/>
      <c r="J14" s="12">
        <f>GrossRevenues_Centre_States!J4</f>
        <v>2010059.33</v>
      </c>
      <c r="K14" s="12">
        <f>GrossRevenues_Centre_States!K4</f>
        <v>0</v>
      </c>
      <c r="L14" s="12"/>
      <c r="M14" s="12">
        <f>GrossRevenues_Centre_States!M4</f>
        <v>1900279.83</v>
      </c>
      <c r="N14" s="12"/>
      <c r="O14" s="12"/>
    </row>
    <row r="15" spans="2:15" ht="31.5" customHeight="1" x14ac:dyDescent="0.25">
      <c r="B15" s="214"/>
      <c r="C15" s="7" t="s">
        <v>0</v>
      </c>
      <c r="D15" s="11">
        <f>GrossRevenues_Centre_States!D5</f>
        <v>673005.29</v>
      </c>
      <c r="E15" s="11">
        <f>GrossRevenues_Centre_States!E5</f>
        <v>0</v>
      </c>
      <c r="F15" s="12"/>
      <c r="G15" s="11">
        <f>GrossRevenues_Centre_States!G5</f>
        <v>761454.15</v>
      </c>
      <c r="H15" s="11">
        <f>GrossRevenues_Centre_States!H5</f>
        <v>0</v>
      </c>
      <c r="I15" s="13"/>
      <c r="J15" s="12">
        <f>GrossRevenues_Centre_States!J5</f>
        <v>650677.05000000005</v>
      </c>
      <c r="K15" s="12">
        <f>GrossRevenues_Centre_States!K5</f>
        <v>0</v>
      </c>
      <c r="L15" s="12"/>
      <c r="M15" s="12">
        <f>GrossRevenues_Centre_States!M5</f>
        <v>549959.18999999994</v>
      </c>
      <c r="N15" s="12"/>
      <c r="O15" s="12"/>
    </row>
    <row r="16" spans="2:15" ht="29.25" customHeight="1" x14ac:dyDescent="0.25">
      <c r="B16" s="214"/>
      <c r="C16" s="10" t="s">
        <v>15</v>
      </c>
      <c r="D16" s="11">
        <f>D14-D15</f>
        <v>1246178.24</v>
      </c>
      <c r="E16" s="11">
        <f>GrossRevenues_Centre_States!E6</f>
        <v>1735645.5979212001</v>
      </c>
      <c r="F16" s="12">
        <f>SUM(D16:E16)</f>
        <v>2981823.8379212003</v>
      </c>
      <c r="G16" s="11">
        <f>G14-G15</f>
        <v>1319011.2799999998</v>
      </c>
      <c r="H16" s="11">
        <f>GrossRevenues_Centre_States!H6</f>
        <v>1961739.0985320001</v>
      </c>
      <c r="I16" s="12">
        <f>SUM(G16:H16)</f>
        <v>3280750.3785319999</v>
      </c>
      <c r="J16" s="12">
        <f>J14-J15</f>
        <v>1359382.28</v>
      </c>
      <c r="K16" s="12">
        <f>GrossRevenues_Centre_States!K6</f>
        <v>1874679.4738574999</v>
      </c>
      <c r="L16" s="12">
        <f>SUM(J16:K16)</f>
        <v>3234061.7538574999</v>
      </c>
      <c r="M16" s="12">
        <f>M14-M15</f>
        <v>1350320.6400000001</v>
      </c>
      <c r="N16" s="12">
        <f>GrossRevenues_Centre_States!N6</f>
        <v>1831093.3476</v>
      </c>
      <c r="O16" s="12">
        <f>SUM(M16:N16)</f>
        <v>3181413.9876000001</v>
      </c>
    </row>
    <row r="17" spans="2:27" ht="33" customHeight="1" x14ac:dyDescent="0.25">
      <c r="B17" s="214"/>
      <c r="C17" s="7" t="s">
        <v>2</v>
      </c>
      <c r="D17" s="11">
        <f>GrossRevenues_Centre_States!D7</f>
        <v>444964.86</v>
      </c>
      <c r="E17" s="11">
        <f>GrossRevenues_Centre_States!E7</f>
        <v>585595.72940890002</v>
      </c>
      <c r="F17" s="12">
        <f>SUM(D17:E17)</f>
        <v>1030560.5894089</v>
      </c>
      <c r="G17" s="11">
        <f>GrossRevenues_Centre_States!G7</f>
        <v>487451.63</v>
      </c>
      <c r="H17" s="11">
        <f>GrossRevenues_Centre_States!H7</f>
        <v>658614.04721510003</v>
      </c>
      <c r="I17" s="12">
        <f>SUM(G17:H17)</f>
        <v>1146065.6772151</v>
      </c>
      <c r="J17" s="12">
        <f>GrossRevenues_Centre_States!J7</f>
        <v>588701.25</v>
      </c>
      <c r="K17" s="12">
        <f>GrossRevenues_Centre_States!K7</f>
        <v>795458.19217627298</v>
      </c>
      <c r="L17" s="12">
        <f>SUM(J17:K17)</f>
        <v>1384159.4421762731</v>
      </c>
      <c r="M17" s="12">
        <f>GrossRevenues_Centre_States!M7</f>
        <v>446866.89</v>
      </c>
      <c r="N17" s="12">
        <f>GrossRevenues_Centre_States!N7</f>
        <v>959890.21550000005</v>
      </c>
      <c r="O17" s="12">
        <f>SUM(M17:N17)</f>
        <v>1406757.1055000001</v>
      </c>
    </row>
    <row r="18" spans="2:27" ht="30" customHeight="1" x14ac:dyDescent="0.25">
      <c r="B18" s="214"/>
      <c r="C18" s="7" t="s">
        <v>3</v>
      </c>
      <c r="D18" s="11">
        <f t="shared" ref="D18:O18" si="6">SUM(D16:D17)</f>
        <v>1691143.1</v>
      </c>
      <c r="E18" s="11">
        <f t="shared" si="6"/>
        <v>2321241.3273301004</v>
      </c>
      <c r="F18" s="11">
        <f t="shared" si="6"/>
        <v>4012384.4273301004</v>
      </c>
      <c r="G18" s="11">
        <f t="shared" si="6"/>
        <v>1806462.9099999997</v>
      </c>
      <c r="H18" s="11">
        <f t="shared" si="6"/>
        <v>2620353.1457471</v>
      </c>
      <c r="I18" s="12">
        <f t="shared" si="6"/>
        <v>4426816.0557471002</v>
      </c>
      <c r="J18" s="12">
        <f t="shared" si="6"/>
        <v>1948083.53</v>
      </c>
      <c r="K18" s="12">
        <f t="shared" si="6"/>
        <v>2670137.6660337728</v>
      </c>
      <c r="L18" s="12">
        <f t="shared" si="6"/>
        <v>4618221.196033773</v>
      </c>
      <c r="M18" s="12">
        <f t="shared" si="6"/>
        <v>1797187.5300000003</v>
      </c>
      <c r="N18" s="12">
        <f t="shared" si="6"/>
        <v>2790983.5630999999</v>
      </c>
      <c r="O18" s="12">
        <f t="shared" si="6"/>
        <v>4588171.0931000002</v>
      </c>
    </row>
    <row r="19" spans="2:27" ht="21.75" customHeight="1" x14ac:dyDescent="0.25">
      <c r="B19" s="210" t="s">
        <v>70</v>
      </c>
      <c r="C19" s="49" t="s">
        <v>84</v>
      </c>
      <c r="D19" s="52">
        <f t="shared" ref="D19:O19" si="7">D11/D16</f>
        <v>0.26064835993615743</v>
      </c>
      <c r="E19" s="52">
        <f t="shared" si="7"/>
        <v>0.13640375352836043</v>
      </c>
      <c r="F19" s="52">
        <f t="shared" si="7"/>
        <v>0.18832866035005336</v>
      </c>
      <c r="G19" s="52">
        <f t="shared" si="7"/>
        <v>0.25228615524548542</v>
      </c>
      <c r="H19" s="52">
        <f t="shared" si="7"/>
        <v>0.13195284763133547</v>
      </c>
      <c r="I19" s="52">
        <f t="shared" si="7"/>
        <v>0.18033232543049516</v>
      </c>
      <c r="J19" s="52">
        <f t="shared" si="7"/>
        <v>0.24861600081351443</v>
      </c>
      <c r="K19" s="52">
        <f t="shared" si="7"/>
        <v>0.13577794690795528</v>
      </c>
      <c r="L19" s="52">
        <f t="shared" si="7"/>
        <v>0.18320748371440077</v>
      </c>
      <c r="M19" s="180">
        <f t="shared" si="7"/>
        <v>0.34538618499746798</v>
      </c>
      <c r="N19" s="180">
        <f t="shared" si="7"/>
        <v>0.14395054469419646</v>
      </c>
      <c r="O19" s="180">
        <f t="shared" si="7"/>
        <v>0.22944796935923267</v>
      </c>
    </row>
    <row r="20" spans="2:27" ht="27" customHeight="1" x14ac:dyDescent="0.25">
      <c r="B20" s="211"/>
      <c r="C20" s="49" t="s">
        <v>85</v>
      </c>
      <c r="D20" s="52">
        <f t="shared" ref="D20:O20" si="8">D12/D17</f>
        <v>7.7003193016185592E-2</v>
      </c>
      <c r="E20" s="52">
        <f t="shared" si="8"/>
        <v>4.3216598499469787E-2</v>
      </c>
      <c r="F20" s="52">
        <f t="shared" si="8"/>
        <v>5.7804627047728367E-2</v>
      </c>
      <c r="G20" s="52">
        <f t="shared" si="8"/>
        <v>7.1443437372442478E-2</v>
      </c>
      <c r="H20" s="52">
        <f t="shared" si="8"/>
        <v>4.706157123527567E-2</v>
      </c>
      <c r="I20" s="52">
        <f t="shared" si="8"/>
        <v>5.7431814954539515E-2</v>
      </c>
      <c r="J20" s="52">
        <f t="shared" si="8"/>
        <v>5.0118205116771883E-2</v>
      </c>
      <c r="K20" s="52">
        <f t="shared" si="8"/>
        <v>3.6444848937548881E-2</v>
      </c>
      <c r="L20" s="52">
        <f t="shared" si="8"/>
        <v>4.2260307496100324E-2</v>
      </c>
      <c r="M20" s="180">
        <f t="shared" si="8"/>
        <v>4.71262287639704E-2</v>
      </c>
      <c r="N20" s="180">
        <f t="shared" si="8"/>
        <v>2.3840307231235595E-2</v>
      </c>
      <c r="O20" s="180">
        <f t="shared" si="8"/>
        <v>3.1237253936131578E-2</v>
      </c>
    </row>
    <row r="21" spans="2:27" ht="24.75" customHeight="1" x14ac:dyDescent="0.25">
      <c r="B21" s="212"/>
      <c r="C21" s="49" t="s">
        <v>86</v>
      </c>
      <c r="D21" s="52">
        <f t="shared" ref="D21:O21" si="9">D13/D18</f>
        <v>0.21232858972379523</v>
      </c>
      <c r="E21" s="52">
        <f t="shared" si="9"/>
        <v>0.11289478038619684</v>
      </c>
      <c r="F21" s="52">
        <f t="shared" si="9"/>
        <v>0.15480422441219938</v>
      </c>
      <c r="G21" s="52">
        <f t="shared" si="9"/>
        <v>0.20348798888797917</v>
      </c>
      <c r="H21" s="52">
        <f t="shared" si="9"/>
        <v>0.11061580487005386</v>
      </c>
      <c r="I21" s="52">
        <f t="shared" si="9"/>
        <v>0.14851441047876662</v>
      </c>
      <c r="J21" s="52">
        <f t="shared" si="9"/>
        <v>0.18863094439813732</v>
      </c>
      <c r="K21" s="52">
        <f t="shared" si="9"/>
        <v>0.10618571743606531</v>
      </c>
      <c r="L21" s="52">
        <f t="shared" si="9"/>
        <v>0.14096321768006834</v>
      </c>
      <c r="M21" s="180">
        <f t="shared" si="9"/>
        <v>0.27122447575525044</v>
      </c>
      <c r="N21" s="180">
        <f t="shared" si="9"/>
        <v>0.10264157990974611</v>
      </c>
      <c r="O21" s="180">
        <f t="shared" si="9"/>
        <v>0.16867553375258851</v>
      </c>
    </row>
    <row r="22" spans="2:27" ht="22.5" customHeight="1" x14ac:dyDescent="0.25">
      <c r="B22" s="3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27" ht="29.25" customHeight="1" x14ac:dyDescent="0.25">
      <c r="B23" s="3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27" x14ac:dyDescent="0.25">
      <c r="B24" s="3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27" x14ac:dyDescent="0.25">
      <c r="B25" s="4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</row>
    <row r="26" spans="2:27" x14ac:dyDescent="0.25">
      <c r="B26" s="4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</row>
    <row r="27" spans="2:27" x14ac:dyDescent="0.25">
      <c r="B27" s="3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</row>
    <row r="28" spans="2:27" x14ac:dyDescent="0.25">
      <c r="B28" s="14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</row>
    <row r="29" spans="2:27" x14ac:dyDescent="0.25">
      <c r="C29" s="57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</row>
    <row r="30" spans="2:27" x14ac:dyDescent="0.25"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</row>
    <row r="31" spans="2:27" x14ac:dyDescent="0.25"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</row>
    <row r="32" spans="2:27" x14ac:dyDescent="0.25"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</row>
    <row r="33" spans="16:27" x14ac:dyDescent="0.25"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</row>
    <row r="34" spans="16:27" x14ac:dyDescent="0.25"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</row>
    <row r="35" spans="16:27" x14ac:dyDescent="0.25"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</row>
    <row r="36" spans="16:27" x14ac:dyDescent="0.25"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</row>
    <row r="37" spans="16:27" x14ac:dyDescent="0.25"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</row>
    <row r="38" spans="16:27" x14ac:dyDescent="0.25"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</row>
    <row r="39" spans="16:27" x14ac:dyDescent="0.25"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</row>
    <row r="40" spans="16:27" x14ac:dyDescent="0.25"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</row>
    <row r="41" spans="16:27" x14ac:dyDescent="0.25"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</row>
    <row r="42" spans="16:27" x14ac:dyDescent="0.25"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</row>
    <row r="43" spans="16:27" x14ac:dyDescent="0.25">
      <c r="P43" s="178"/>
    </row>
    <row r="44" spans="16:27" x14ac:dyDescent="0.25">
      <c r="P44" s="178"/>
    </row>
    <row r="45" spans="16:27" x14ac:dyDescent="0.25">
      <c r="P45" s="178"/>
    </row>
    <row r="46" spans="16:27" x14ac:dyDescent="0.25">
      <c r="P46" s="178"/>
    </row>
    <row r="47" spans="16:27" x14ac:dyDescent="0.25">
      <c r="P47" s="178"/>
    </row>
    <row r="48" spans="16:27" x14ac:dyDescent="0.25">
      <c r="P48" s="178"/>
    </row>
  </sheetData>
  <mergeCells count="9">
    <mergeCell ref="B19:B21"/>
    <mergeCell ref="D2:F2"/>
    <mergeCell ref="G2:I2"/>
    <mergeCell ref="J2:L2"/>
    <mergeCell ref="M2:O2"/>
    <mergeCell ref="B14:B18"/>
    <mergeCell ref="B4:B6"/>
    <mergeCell ref="B7:B9"/>
    <mergeCell ref="B11:B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BJ34"/>
  <sheetViews>
    <sheetView zoomScaleNormal="100" workbookViewId="0">
      <pane xSplit="2" ySplit="3" topLeftCell="D4" activePane="bottomRight" state="frozen"/>
      <selection pane="topRight" activeCell="C1" sqref="C1"/>
      <selection pane="bottomLeft" activeCell="A3" sqref="A3"/>
      <selection pane="bottomRight"/>
    </sheetView>
  </sheetViews>
  <sheetFormatPr defaultColWidth="8.7109375" defaultRowHeight="15" x14ac:dyDescent="0.25"/>
  <cols>
    <col min="1" max="1" width="2.5703125" style="44" customWidth="1"/>
    <col min="2" max="2" width="40.5703125" style="41" customWidth="1"/>
    <col min="3" max="4" width="13" style="41" customWidth="1"/>
    <col min="5" max="5" width="11.85546875" style="41" customWidth="1"/>
    <col min="6" max="6" width="11.140625" style="41" customWidth="1"/>
    <col min="7" max="7" width="11.5703125" style="41" customWidth="1"/>
    <col min="8" max="9" width="13" style="41" customWidth="1"/>
    <col min="10" max="10" width="12.28515625" style="41" customWidth="1"/>
    <col min="11" max="11" width="11.85546875" style="41" customWidth="1"/>
    <col min="12" max="12" width="13" style="41" customWidth="1"/>
    <col min="13" max="13" width="10.85546875" style="41" customWidth="1"/>
    <col min="14" max="14" width="11" style="41" customWidth="1"/>
    <col min="15" max="15" width="10.42578125" style="41" customWidth="1"/>
    <col min="16" max="16" width="11.140625" style="41" customWidth="1"/>
    <col min="17" max="17" width="11.42578125" style="41" customWidth="1"/>
    <col min="18" max="18" width="12.42578125" style="41" customWidth="1"/>
    <col min="19" max="19" width="12.5703125" style="42" customWidth="1"/>
    <col min="20" max="20" width="11.85546875" style="42" customWidth="1"/>
    <col min="21" max="21" width="11.140625" style="42" customWidth="1"/>
    <col min="22" max="22" width="10.85546875" style="42" customWidth="1"/>
    <col min="23" max="23" width="11.5703125" style="42" customWidth="1"/>
    <col min="24" max="24" width="10.5703125" style="42" customWidth="1"/>
    <col min="25" max="25" width="11.42578125" style="42" customWidth="1"/>
    <col min="26" max="26" width="11.140625" style="42" customWidth="1"/>
    <col min="27" max="27" width="11.42578125" style="43" customWidth="1"/>
    <col min="28" max="28" width="11" style="43" customWidth="1"/>
    <col min="29" max="29" width="11.42578125" style="43" customWidth="1"/>
    <col min="30" max="30" width="9.85546875" style="43" customWidth="1"/>
    <col min="31" max="31" width="11.42578125" style="44" customWidth="1"/>
    <col min="32" max="32" width="10.85546875" style="44" customWidth="1"/>
    <col min="33" max="33" width="11.140625" style="44" customWidth="1"/>
    <col min="34" max="34" width="12.7109375" style="44" customWidth="1"/>
    <col min="35" max="35" width="11.85546875" style="44" customWidth="1"/>
    <col min="36" max="36" width="11" style="44" customWidth="1"/>
    <col min="37" max="37" width="9.7109375" style="44" customWidth="1"/>
    <col min="38" max="38" width="9.42578125" style="44" customWidth="1"/>
    <col min="39" max="40" width="10.42578125" style="44" customWidth="1"/>
    <col min="41" max="41" width="10.28515625" style="44" customWidth="1"/>
    <col min="42" max="42" width="10.140625" style="44" customWidth="1"/>
    <col min="43" max="43" width="9.5703125" style="44" customWidth="1"/>
    <col min="44" max="44" width="9.7109375" style="44" customWidth="1"/>
    <col min="45" max="45" width="8.85546875" style="44" bestFit="1" customWidth="1"/>
    <col min="46" max="46" width="9.7109375" style="44" customWidth="1"/>
    <col min="47" max="47" width="10.140625" style="44" customWidth="1"/>
    <col min="48" max="48" width="11.140625" style="44" customWidth="1"/>
    <col min="49" max="49" width="12" style="44" customWidth="1"/>
    <col min="50" max="50" width="10.85546875" style="44" customWidth="1"/>
    <col min="51" max="51" width="10" style="44" customWidth="1"/>
    <col min="52" max="52" width="9.42578125" style="44" bestFit="1" customWidth="1"/>
    <col min="53" max="54" width="9.42578125" style="44" customWidth="1"/>
    <col min="55" max="55" width="9.7109375" style="44" customWidth="1"/>
    <col min="56" max="56" width="10.42578125" style="44" customWidth="1"/>
    <col min="57" max="59" width="9.42578125" style="44" customWidth="1"/>
    <col min="60" max="60" width="8.85546875" style="44" bestFit="1" customWidth="1"/>
    <col min="61" max="61" width="9.42578125" style="44" customWidth="1"/>
    <col min="62" max="62" width="9.7109375" style="44" customWidth="1"/>
    <col min="63" max="16384" width="8.7109375" style="44"/>
  </cols>
  <sheetData>
    <row r="2" spans="2:62" ht="22.5" customHeight="1" x14ac:dyDescent="0.25">
      <c r="C2" s="144"/>
      <c r="D2" s="143" t="s">
        <v>64</v>
      </c>
      <c r="E2" s="140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S2" s="140" t="s">
        <v>49</v>
      </c>
      <c r="T2" s="141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G2" s="142"/>
      <c r="AH2" s="143" t="s">
        <v>63</v>
      </c>
      <c r="AI2" s="141"/>
      <c r="AJ2" s="142"/>
      <c r="AV2" s="142"/>
      <c r="AW2" s="143" t="s">
        <v>65</v>
      </c>
      <c r="AX2" s="142"/>
    </row>
    <row r="3" spans="2:62" ht="30" x14ac:dyDescent="0.25">
      <c r="B3" s="45" t="s">
        <v>50</v>
      </c>
      <c r="C3" s="56" t="s">
        <v>10</v>
      </c>
      <c r="D3" s="56" t="s">
        <v>51</v>
      </c>
      <c r="E3" s="56" t="s">
        <v>44</v>
      </c>
      <c r="F3" s="56" t="s">
        <v>109</v>
      </c>
      <c r="G3" s="56" t="s">
        <v>52</v>
      </c>
      <c r="H3" s="56" t="s">
        <v>53</v>
      </c>
      <c r="I3" s="56" t="s">
        <v>54</v>
      </c>
      <c r="J3" s="56" t="s">
        <v>55</v>
      </c>
      <c r="K3" s="56" t="s">
        <v>56</v>
      </c>
      <c r="L3" s="56" t="s">
        <v>45</v>
      </c>
      <c r="M3" s="56" t="s">
        <v>47</v>
      </c>
      <c r="N3" s="56" t="s">
        <v>46</v>
      </c>
      <c r="O3" s="56" t="s">
        <v>110</v>
      </c>
      <c r="P3" s="56" t="s">
        <v>111</v>
      </c>
      <c r="Q3" s="56" t="s">
        <v>57</v>
      </c>
      <c r="R3" s="56" t="s">
        <v>10</v>
      </c>
      <c r="S3" s="56" t="s">
        <v>51</v>
      </c>
      <c r="T3" s="56" t="s">
        <v>44</v>
      </c>
      <c r="U3" s="56" t="s">
        <v>109</v>
      </c>
      <c r="V3" s="56" t="s">
        <v>52</v>
      </c>
      <c r="W3" s="56" t="s">
        <v>53</v>
      </c>
      <c r="X3" s="56" t="s">
        <v>54</v>
      </c>
      <c r="Y3" s="56" t="s">
        <v>55</v>
      </c>
      <c r="Z3" s="56" t="s">
        <v>56</v>
      </c>
      <c r="AA3" s="56" t="s">
        <v>45</v>
      </c>
      <c r="AB3" s="56" t="s">
        <v>47</v>
      </c>
      <c r="AC3" s="56" t="s">
        <v>46</v>
      </c>
      <c r="AD3" s="56" t="s">
        <v>110</v>
      </c>
      <c r="AE3" s="56" t="s">
        <v>111</v>
      </c>
      <c r="AF3" s="56" t="s">
        <v>57</v>
      </c>
      <c r="AG3" s="56" t="s">
        <v>10</v>
      </c>
      <c r="AH3" s="56" t="s">
        <v>51</v>
      </c>
      <c r="AI3" s="56" t="s">
        <v>44</v>
      </c>
      <c r="AJ3" s="56" t="s">
        <v>109</v>
      </c>
      <c r="AK3" s="56" t="s">
        <v>52</v>
      </c>
      <c r="AL3" s="56" t="s">
        <v>53</v>
      </c>
      <c r="AM3" s="56" t="s">
        <v>54</v>
      </c>
      <c r="AN3" s="56" t="s">
        <v>55</v>
      </c>
      <c r="AO3" s="56" t="s">
        <v>56</v>
      </c>
      <c r="AP3" s="56" t="s">
        <v>45</v>
      </c>
      <c r="AQ3" s="56" t="s">
        <v>47</v>
      </c>
      <c r="AR3" s="56" t="s">
        <v>46</v>
      </c>
      <c r="AS3" s="56" t="s">
        <v>110</v>
      </c>
      <c r="AT3" s="56" t="s">
        <v>111</v>
      </c>
      <c r="AU3" s="56" t="s">
        <v>57</v>
      </c>
      <c r="AV3" s="56" t="s">
        <v>10</v>
      </c>
      <c r="AW3" s="56" t="s">
        <v>51</v>
      </c>
      <c r="AX3" s="56" t="s">
        <v>44</v>
      </c>
      <c r="AY3" s="56" t="s">
        <v>109</v>
      </c>
      <c r="AZ3" s="56" t="s">
        <v>52</v>
      </c>
      <c r="BA3" s="56" t="s">
        <v>53</v>
      </c>
      <c r="BB3" s="56" t="s">
        <v>54</v>
      </c>
      <c r="BC3" s="56" t="s">
        <v>55</v>
      </c>
      <c r="BD3" s="56" t="s">
        <v>56</v>
      </c>
      <c r="BE3" s="56" t="s">
        <v>45</v>
      </c>
      <c r="BF3" s="56" t="s">
        <v>47</v>
      </c>
      <c r="BG3" s="56" t="s">
        <v>46</v>
      </c>
      <c r="BH3" s="56" t="s">
        <v>110</v>
      </c>
      <c r="BI3" s="56" t="s">
        <v>111</v>
      </c>
      <c r="BJ3" s="56" t="s">
        <v>57</v>
      </c>
    </row>
    <row r="4" spans="2:62" ht="27" customHeight="1" x14ac:dyDescent="0.25">
      <c r="B4" s="191" t="s">
        <v>137</v>
      </c>
      <c r="C4" s="58">
        <f>' Final Coal revenues'!C6</f>
        <v>53392.504444127189</v>
      </c>
      <c r="D4" s="58">
        <f>' Final Coal revenues'!D6</f>
        <v>4713.469944127186</v>
      </c>
      <c r="E4" s="58">
        <f>SUM(C4:D4)</f>
        <v>58105.974388254377</v>
      </c>
      <c r="F4" s="58">
        <f>' Final Coal revenues'!F6</f>
        <v>244.19415335941906</v>
      </c>
      <c r="G4" s="58">
        <f>' Final Coal revenues'!G6</f>
        <v>683.22171067752402</v>
      </c>
      <c r="H4" s="58">
        <f>' Final Coal revenues'!H6</f>
        <v>398.98959080654259</v>
      </c>
      <c r="I4" s="58">
        <f>' Final Coal revenues'!I6</f>
        <v>380.04959866751267</v>
      </c>
      <c r="J4" s="58">
        <f>' Final Coal revenues'!J6</f>
        <v>0</v>
      </c>
      <c r="K4" s="58">
        <f>' Final Coal revenues'!K6</f>
        <v>0</v>
      </c>
      <c r="L4" s="58">
        <f>' Final Coal revenues'!L6</f>
        <v>841.66913257896215</v>
      </c>
      <c r="M4" s="58">
        <f>' Final Coal revenues'!M6</f>
        <v>220.89</v>
      </c>
      <c r="N4" s="58">
        <f>' Final Coal revenues'!N6</f>
        <v>1726.0287640651438</v>
      </c>
      <c r="O4" s="58">
        <f>' Final Coal revenues'!O6</f>
        <v>8.65</v>
      </c>
      <c r="P4" s="58">
        <f>' Final Coal revenues'!P6</f>
        <v>146.89449397208122</v>
      </c>
      <c r="Q4" s="58">
        <f>' Final Coal revenues'!Q6</f>
        <v>62.882500000000007</v>
      </c>
      <c r="R4" s="58">
        <f>' Final Coal revenues'!C17</f>
        <v>58983.494556626407</v>
      </c>
      <c r="S4" s="58">
        <f>' Final Coal revenues'!D17</f>
        <v>4486.2251566264067</v>
      </c>
      <c r="T4" s="58">
        <f>SUM(R4:S4)</f>
        <v>63469.719713252816</v>
      </c>
      <c r="U4" s="58">
        <f>' Final Coal revenues'!F17</f>
        <v>149.3248662854883</v>
      </c>
      <c r="V4" s="58">
        <f>' Final Coal revenues'!G17</f>
        <v>577.28108019575211</v>
      </c>
      <c r="W4" s="58">
        <f>' Final Coal revenues'!H17</f>
        <v>507.08528194565736</v>
      </c>
      <c r="X4" s="58">
        <f>' Final Coal revenues'!I17</f>
        <v>231.11567275783091</v>
      </c>
      <c r="Y4" s="58">
        <f>' Final Coal revenues'!J17</f>
        <v>0</v>
      </c>
      <c r="Z4" s="58">
        <f>' Final Coal revenues'!K17</f>
        <v>0</v>
      </c>
      <c r="AA4" s="58">
        <f>' Final Coal revenues'!L17</f>
        <v>906.20433327291607</v>
      </c>
      <c r="AB4" s="58">
        <f>' Final Coal revenues'!M17</f>
        <v>118.94</v>
      </c>
      <c r="AC4" s="58">
        <f>' Final Coal revenues'!N17</f>
        <v>1714.0155760351956</v>
      </c>
      <c r="AD4" s="58">
        <f>' Final Coal revenues'!O17</f>
        <v>21.03</v>
      </c>
      <c r="AE4" s="58">
        <f>' Final Coal revenues'!P17</f>
        <v>200.60584613356622</v>
      </c>
      <c r="AF4" s="58">
        <f>' Final Coal revenues'!Q17</f>
        <v>60.622500000000002</v>
      </c>
      <c r="AG4" s="58">
        <f>' Final Coal revenues'!C30</f>
        <v>56025.936030357145</v>
      </c>
      <c r="AH4" s="58">
        <f>' Final Coal revenues'!D30</f>
        <v>4663.0873303571425</v>
      </c>
      <c r="AI4" s="58">
        <f>SUM(AG4:AH4)</f>
        <v>60689.023360714287</v>
      </c>
      <c r="AJ4" s="58">
        <f>' Final Coal revenues'!F30</f>
        <v>149.05737857142856</v>
      </c>
      <c r="AK4" s="58">
        <f>' Final Coal revenues'!G30</f>
        <v>558.34913928571427</v>
      </c>
      <c r="AL4" s="58">
        <f>' Final Coal revenues'!H30</f>
        <v>534.41316428571429</v>
      </c>
      <c r="AM4" s="58">
        <f>' Final Coal revenues'!I30</f>
        <v>239.1034392857143</v>
      </c>
      <c r="AN4" s="58">
        <f>' Final Coal revenues'!J30</f>
        <v>0</v>
      </c>
      <c r="AO4" s="58">
        <f>' Final Coal revenues'!K30</f>
        <v>0</v>
      </c>
      <c r="AP4" s="58">
        <f>' Final Coal revenues'!L30</f>
        <v>952.62295357142852</v>
      </c>
      <c r="AQ4" s="58">
        <f>' Final Coal revenues'!M30</f>
        <v>107.14</v>
      </c>
      <c r="AR4" s="58">
        <f>' Final Coal revenues'!N30</f>
        <v>1889.8398035714283</v>
      </c>
      <c r="AS4" s="58">
        <f>' Final Coal revenues'!O30</f>
        <v>12.42</v>
      </c>
      <c r="AT4" s="58">
        <f>' Final Coal revenues'!P30</f>
        <v>157.98145178571428</v>
      </c>
      <c r="AU4" s="58">
        <f>' Final Coal revenues'!Q30</f>
        <v>62.160000000000004</v>
      </c>
      <c r="AV4" s="58">
        <f>' Final Coal revenues'!C43</f>
        <v>50087.964372939525</v>
      </c>
      <c r="AW4" s="58">
        <f>' Final Coal revenues'!D43</f>
        <v>5352.437672939519</v>
      </c>
      <c r="AX4" s="58">
        <f>SUM(AV4:AW4)</f>
        <v>55440.402045879047</v>
      </c>
      <c r="AY4" s="58">
        <f>' Final Coal revenues'!F43</f>
        <v>149.4222053939821</v>
      </c>
      <c r="AZ4" s="58">
        <f>' Final Coal revenues'!G43</f>
        <v>608.17917110294866</v>
      </c>
      <c r="BA4" s="58">
        <f>' Final Coal revenues'!H43</f>
        <v>766.55718657542525</v>
      </c>
      <c r="BB4" s="58">
        <f>' Final Coal revenues'!I43</f>
        <v>245.78020393478917</v>
      </c>
      <c r="BC4" s="58">
        <f>' Final Coal revenues'!J43</f>
        <v>0</v>
      </c>
      <c r="BD4" s="58">
        <f>' Final Coal revenues'!K43</f>
        <v>0</v>
      </c>
      <c r="BE4" s="58">
        <f>' Final Coal revenues'!L43</f>
        <v>1181.8289366509007</v>
      </c>
      <c r="BF4" s="58">
        <f>' Final Coal revenues'!M43</f>
        <v>128.78</v>
      </c>
      <c r="BG4" s="58">
        <f>' Final Coal revenues'!N43</f>
        <v>2088.1329673945856</v>
      </c>
      <c r="BH4" s="58">
        <f>' Final Coal revenues'!O43</f>
        <v>3.45</v>
      </c>
      <c r="BI4" s="58">
        <f>' Final Coal revenues'!P43</f>
        <v>132.15200188688738</v>
      </c>
      <c r="BJ4" s="58">
        <f>' Final Coal revenues'!Q43</f>
        <v>48.155000000000001</v>
      </c>
    </row>
    <row r="5" spans="2:62" ht="28.5" customHeight="1" x14ac:dyDescent="0.25">
      <c r="B5" s="188" t="s">
        <v>125</v>
      </c>
      <c r="C5" s="58">
        <f>' Final Coal revenues'!C7</f>
        <v>204.14</v>
      </c>
      <c r="D5" s="58">
        <f>' Final Coal revenues'!D7</f>
        <v>15610.430520868587</v>
      </c>
      <c r="E5" s="58">
        <f>SUM(C5:D5)</f>
        <v>15814.570520868587</v>
      </c>
      <c r="F5" s="58">
        <f>' Final Coal revenues'!F7</f>
        <v>1273.3432588127469</v>
      </c>
      <c r="G5" s="58">
        <f>' Final Coal revenues'!G7</f>
        <v>3081.0235797941341</v>
      </c>
      <c r="H5" s="58">
        <f>' Final Coal revenues'!H7</f>
        <v>3754.4757085166384</v>
      </c>
      <c r="I5" s="58">
        <f>' Final Coal revenues'!I7</f>
        <v>2281.1717525380709</v>
      </c>
      <c r="J5" s="58">
        <f>' Final Coal revenues'!J7</f>
        <v>0</v>
      </c>
      <c r="K5" s="58">
        <f>' Final Coal revenues'!K7</f>
        <v>0</v>
      </c>
      <c r="L5" s="58">
        <f>' Final Coal revenues'!L7</f>
        <v>2439.5531424421883</v>
      </c>
      <c r="M5" s="58">
        <f>' Final Coal revenues'!M7</f>
        <v>596.78</v>
      </c>
      <c r="N5" s="58">
        <f>' Final Coal revenues'!N7</f>
        <v>45.083078764805414</v>
      </c>
      <c r="O5" s="58">
        <f>' Final Coal revenues'!O7</f>
        <v>56.79</v>
      </c>
      <c r="P5" s="58">
        <f>' Final Coal revenues'!P7</f>
        <v>1605.17</v>
      </c>
      <c r="Q5" s="58">
        <f>' Final Coal revenues'!Q7</f>
        <v>477.04</v>
      </c>
      <c r="R5" s="58">
        <f>' Final Coal revenues'!C18</f>
        <v>227.8</v>
      </c>
      <c r="S5" s="58">
        <f>' Final Coal revenues'!D18</f>
        <v>17343.591899566643</v>
      </c>
      <c r="T5" s="58">
        <f>SUM(R5:S5)</f>
        <v>17571.391899566643</v>
      </c>
      <c r="U5" s="58">
        <f>' Final Coal revenues'!F18</f>
        <v>1534.3972511987345</v>
      </c>
      <c r="V5" s="58">
        <f>' Final Coal revenues'!G18</f>
        <v>3519.328049096212</v>
      </c>
      <c r="W5" s="58">
        <f>' Final Coal revenues'!H18</f>
        <v>4032.875578895681</v>
      </c>
      <c r="X5" s="58">
        <f>' Final Coal revenues'!I18</f>
        <v>2648.6357674438532</v>
      </c>
      <c r="Y5" s="58">
        <f>' Final Coal revenues'!J18</f>
        <v>0</v>
      </c>
      <c r="Z5" s="58">
        <f>' Final Coal revenues'!K18</f>
        <v>0</v>
      </c>
      <c r="AA5" s="58">
        <f>' Final Coal revenues'!L18</f>
        <v>2796.5242663283298</v>
      </c>
      <c r="AB5" s="58">
        <f>' Final Coal revenues'!M18</f>
        <v>442.46</v>
      </c>
      <c r="AC5" s="58">
        <f>' Final Coal revenues'!N18</f>
        <v>57.285225797096679</v>
      </c>
      <c r="AD5" s="58">
        <f>' Final Coal revenues'!O18</f>
        <v>58.269999999999996</v>
      </c>
      <c r="AE5" s="58">
        <f>' Final Coal revenues'!P18</f>
        <v>1854.0857608067361</v>
      </c>
      <c r="AF5" s="58">
        <f>' Final Coal revenues'!Q18</f>
        <v>399.73</v>
      </c>
      <c r="AG5" s="58">
        <f>' Final Coal revenues'!C31</f>
        <v>214.31</v>
      </c>
      <c r="AH5" s="58">
        <f>' Final Coal revenues'!D31</f>
        <v>16807.193650000001</v>
      </c>
      <c r="AI5" s="58">
        <f>SUM(AG5:AH5)</f>
        <v>17021.503650000002</v>
      </c>
      <c r="AJ5" s="58">
        <f>' Final Coal revenues'!F31</f>
        <v>1551.0593200000001</v>
      </c>
      <c r="AK5" s="58">
        <f>' Final Coal revenues'!G31</f>
        <v>3159.7631799999999</v>
      </c>
      <c r="AL5" s="58">
        <f>' Final Coal revenues'!H31</f>
        <v>3717.4817199999998</v>
      </c>
      <c r="AM5" s="58">
        <f>' Final Coal revenues'!I31</f>
        <v>2713.2432600000002</v>
      </c>
      <c r="AN5" s="58">
        <f>' Final Coal revenues'!J31</f>
        <v>0</v>
      </c>
      <c r="AO5" s="58">
        <f>' Final Coal revenues'!K31</f>
        <v>0</v>
      </c>
      <c r="AP5" s="58">
        <f>' Final Coal revenues'!L31</f>
        <v>2810.2965399999998</v>
      </c>
      <c r="AQ5" s="58">
        <f>' Final Coal revenues'!M31</f>
        <v>537.83000000000004</v>
      </c>
      <c r="AR5" s="58">
        <f>' Final Coal revenues'!N31</f>
        <v>77.942900000000009</v>
      </c>
      <c r="AS5" s="58">
        <f>' Final Coal revenues'!O31</f>
        <v>41.07</v>
      </c>
      <c r="AT5" s="58">
        <f>' Final Coal revenues'!P31</f>
        <v>1709.5067300000001</v>
      </c>
      <c r="AU5" s="58">
        <f>' Final Coal revenues'!Q31</f>
        <v>489</v>
      </c>
      <c r="AV5" s="58">
        <f>' Final Coal revenues'!C44</f>
        <v>208.96999999999997</v>
      </c>
      <c r="AW5" s="58">
        <f>' Final Coal revenues'!D44</f>
        <v>15326.917645776944</v>
      </c>
      <c r="AX5" s="58">
        <f>SUM(AV5:AW5)</f>
        <v>15535.887645776944</v>
      </c>
      <c r="AY5" s="58">
        <f>' Final Coal revenues'!F44</f>
        <v>1496.3223502062997</v>
      </c>
      <c r="AZ5" s="58">
        <f>' Final Coal revenues'!G44</f>
        <v>3071.633358176512</v>
      </c>
      <c r="BA5" s="58">
        <f>' Final Coal revenues'!H44</f>
        <v>3397.1622448223811</v>
      </c>
      <c r="BB5" s="58">
        <f>' Final Coal revenues'!I44</f>
        <v>2252.2931420348195</v>
      </c>
      <c r="BC5" s="58">
        <f>' Final Coal revenues'!J44</f>
        <v>0</v>
      </c>
      <c r="BD5" s="58">
        <f>' Final Coal revenues'!K44</f>
        <v>0</v>
      </c>
      <c r="BE5" s="58">
        <f>' Final Coal revenues'!L44</f>
        <v>2702.616045245044</v>
      </c>
      <c r="BF5" s="58">
        <f>' Final Coal revenues'!M44</f>
        <v>511.89</v>
      </c>
      <c r="BG5" s="58">
        <f>' Final Coal revenues'!N44</f>
        <v>138.73261740968098</v>
      </c>
      <c r="BH5" s="58">
        <f>' Final Coal revenues'!O44</f>
        <v>7.9</v>
      </c>
      <c r="BI5" s="58">
        <f>' Final Coal revenues'!P44</f>
        <v>1361.4278878822054</v>
      </c>
      <c r="BJ5" s="58">
        <f>' Final Coal revenues'!Q44</f>
        <v>386.94</v>
      </c>
    </row>
    <row r="6" spans="2:62" ht="20.25" customHeight="1" x14ac:dyDescent="0.25">
      <c r="B6" s="189" t="s">
        <v>134</v>
      </c>
      <c r="C6" s="58">
        <f>' Final Coal revenues'!C8</f>
        <v>8756.4349999999995</v>
      </c>
      <c r="D6" s="58">
        <f>' Final Coal revenues'!D8</f>
        <v>64.995000000000005</v>
      </c>
      <c r="E6" s="58">
        <f>SUM(C6:D6)</f>
        <v>8821.43</v>
      </c>
      <c r="F6" s="58">
        <f>' Final Coal revenues'!F8</f>
        <v>0</v>
      </c>
      <c r="G6" s="58">
        <f>' Final Coal revenues'!G8</f>
        <v>0</v>
      </c>
      <c r="H6" s="58">
        <f>' Final Coal revenues'!H8</f>
        <v>0</v>
      </c>
      <c r="I6" s="58">
        <f>' Final Coal revenues'!I8</f>
        <v>0</v>
      </c>
      <c r="J6" s="58">
        <f>' Final Coal revenues'!J8</f>
        <v>0</v>
      </c>
      <c r="K6" s="58">
        <f>' Final Coal revenues'!K8</f>
        <v>0</v>
      </c>
      <c r="L6" s="58">
        <f>' Final Coal revenues'!L8</f>
        <v>0</v>
      </c>
      <c r="M6" s="58">
        <f>' Final Coal revenues'!M8</f>
        <v>0</v>
      </c>
      <c r="N6" s="58">
        <f>' Final Coal revenues'!N8</f>
        <v>0</v>
      </c>
      <c r="O6" s="58">
        <f>' Final Coal revenues'!O8</f>
        <v>0</v>
      </c>
      <c r="P6" s="58">
        <f>' Final Coal revenues'!P8</f>
        <v>64.995000000000005</v>
      </c>
      <c r="Q6" s="58">
        <f>' Final Coal revenues'!Q8</f>
        <v>0</v>
      </c>
      <c r="R6" s="58">
        <f>' Final Coal revenues'!C19</f>
        <v>6595.41</v>
      </c>
      <c r="S6" s="58">
        <f>' Final Coal revenues'!D19</f>
        <v>86.66</v>
      </c>
      <c r="T6" s="58">
        <f>SUM(R6:S6)</f>
        <v>6682.07</v>
      </c>
      <c r="U6" s="58">
        <f>' Final Coal revenues'!F19</f>
        <v>0</v>
      </c>
      <c r="V6" s="58">
        <f>' Final Coal revenues'!G19</f>
        <v>0</v>
      </c>
      <c r="W6" s="58">
        <f>' Final Coal revenues'!H19</f>
        <v>0</v>
      </c>
      <c r="X6" s="58">
        <f>' Final Coal revenues'!I19</f>
        <v>0</v>
      </c>
      <c r="Y6" s="58">
        <f>' Final Coal revenues'!J19</f>
        <v>0</v>
      </c>
      <c r="Z6" s="58">
        <f>' Final Coal revenues'!K19</f>
        <v>0</v>
      </c>
      <c r="AA6" s="58">
        <f>' Final Coal revenues'!L19</f>
        <v>0</v>
      </c>
      <c r="AB6" s="58">
        <f>' Final Coal revenues'!M19</f>
        <v>0</v>
      </c>
      <c r="AC6" s="58">
        <f>' Final Coal revenues'!N19</f>
        <v>0</v>
      </c>
      <c r="AD6" s="58">
        <f>' Final Coal revenues'!O19</f>
        <v>0</v>
      </c>
      <c r="AE6" s="58">
        <f>' Final Coal revenues'!P19</f>
        <v>86.66</v>
      </c>
      <c r="AF6" s="58">
        <f>' Final Coal revenues'!Q19</f>
        <v>0</v>
      </c>
      <c r="AG6" s="58">
        <f>' Final Coal revenues'!C32</f>
        <v>5956.39</v>
      </c>
      <c r="AH6" s="58">
        <f>' Final Coal revenues'!D32</f>
        <v>86.66</v>
      </c>
      <c r="AI6" s="58">
        <f>SUM(AG6:AH6)</f>
        <v>6043.05</v>
      </c>
      <c r="AJ6" s="58">
        <f>' Final Coal revenues'!F32</f>
        <v>0</v>
      </c>
      <c r="AK6" s="58">
        <f>' Final Coal revenues'!G32</f>
        <v>0</v>
      </c>
      <c r="AL6" s="58">
        <f>' Final Coal revenues'!H32</f>
        <v>0</v>
      </c>
      <c r="AM6" s="58">
        <f>' Final Coal revenues'!I32</f>
        <v>0</v>
      </c>
      <c r="AN6" s="58">
        <f>' Final Coal revenues'!J32</f>
        <v>0</v>
      </c>
      <c r="AO6" s="58">
        <f>' Final Coal revenues'!K32</f>
        <v>0</v>
      </c>
      <c r="AP6" s="58">
        <f>' Final Coal revenues'!L32</f>
        <v>0</v>
      </c>
      <c r="AQ6" s="58">
        <f>' Final Coal revenues'!M32</f>
        <v>0</v>
      </c>
      <c r="AR6" s="58">
        <f>' Final Coal revenues'!N32</f>
        <v>0</v>
      </c>
      <c r="AS6" s="58">
        <f>' Final Coal revenues'!O32</f>
        <v>0</v>
      </c>
      <c r="AT6" s="58">
        <f>' Final Coal revenues'!P32</f>
        <v>86.66</v>
      </c>
      <c r="AU6" s="58">
        <f>' Final Coal revenues'!Q32</f>
        <v>0</v>
      </c>
      <c r="AV6" s="58">
        <f>' Final Coal revenues'!C45</f>
        <v>6867.6812851840004</v>
      </c>
      <c r="AW6" s="58">
        <f>' Final Coal revenues'!D45</f>
        <v>0</v>
      </c>
      <c r="AX6" s="58">
        <f>SUM(AV6:AW6)</f>
        <v>6867.6812851840004</v>
      </c>
      <c r="AY6" s="58">
        <f>' Final Coal revenues'!F45</f>
        <v>0</v>
      </c>
      <c r="AZ6" s="58">
        <f>' Final Coal revenues'!G45</f>
        <v>0</v>
      </c>
      <c r="BA6" s="58">
        <f>' Final Coal revenues'!H45</f>
        <v>0</v>
      </c>
      <c r="BB6" s="58">
        <f>' Final Coal revenues'!I45</f>
        <v>0</v>
      </c>
      <c r="BC6" s="58">
        <f>' Final Coal revenues'!J45</f>
        <v>0</v>
      </c>
      <c r="BD6" s="58">
        <f>' Final Coal revenues'!K45</f>
        <v>0</v>
      </c>
      <c r="BE6" s="58">
        <f>' Final Coal revenues'!L45</f>
        <v>0</v>
      </c>
      <c r="BF6" s="58">
        <f>' Final Coal revenues'!M45</f>
        <v>0</v>
      </c>
      <c r="BG6" s="58">
        <f>' Final Coal revenues'!N45</f>
        <v>0</v>
      </c>
      <c r="BH6" s="58">
        <f>' Final Coal revenues'!O45</f>
        <v>0</v>
      </c>
      <c r="BI6" s="58">
        <f>' Final Coal revenues'!P45</f>
        <v>0</v>
      </c>
      <c r="BJ6" s="58">
        <f>' Final Coal revenues'!Q45</f>
        <v>0</v>
      </c>
    </row>
    <row r="7" spans="2:62" ht="22.5" customHeight="1" x14ac:dyDescent="0.25">
      <c r="B7" s="192" t="s">
        <v>91</v>
      </c>
      <c r="C7" s="58">
        <f>SUM(C5:C6)</f>
        <v>8960.5749999999989</v>
      </c>
      <c r="D7" s="58">
        <f t="shared" ref="D7:I7" si="0">SUM(D5:D6)</f>
        <v>15675.425520868588</v>
      </c>
      <c r="E7" s="58">
        <f>SUM(C7:D7)</f>
        <v>24636.000520868587</v>
      </c>
      <c r="F7" s="58">
        <f t="shared" si="0"/>
        <v>1273.3432588127469</v>
      </c>
      <c r="G7" s="58">
        <f t="shared" si="0"/>
        <v>3081.0235797941341</v>
      </c>
      <c r="H7" s="58">
        <f t="shared" si="0"/>
        <v>3754.4757085166384</v>
      </c>
      <c r="I7" s="58">
        <f t="shared" si="0"/>
        <v>2281.1717525380709</v>
      </c>
      <c r="J7" s="58">
        <f t="shared" ref="J7" si="1">SUM(J5:J6)</f>
        <v>0</v>
      </c>
      <c r="K7" s="58">
        <f t="shared" ref="K7:Q7" si="2">SUM(K5:K6)</f>
        <v>0</v>
      </c>
      <c r="L7" s="58">
        <f t="shared" si="2"/>
        <v>2439.5531424421883</v>
      </c>
      <c r="M7" s="58">
        <f t="shared" si="2"/>
        <v>596.78</v>
      </c>
      <c r="N7" s="58">
        <f t="shared" si="2"/>
        <v>45.083078764805414</v>
      </c>
      <c r="O7" s="58">
        <f t="shared" si="2"/>
        <v>56.79</v>
      </c>
      <c r="P7" s="58">
        <f t="shared" si="2"/>
        <v>1670.165</v>
      </c>
      <c r="Q7" s="58">
        <f t="shared" si="2"/>
        <v>477.04</v>
      </c>
      <c r="R7" s="58">
        <f t="shared" ref="R7:V7" si="3">SUM(R5:R6)</f>
        <v>6823.21</v>
      </c>
      <c r="S7" s="58">
        <f t="shared" si="3"/>
        <v>17430.251899566643</v>
      </c>
      <c r="T7" s="58">
        <f t="shared" ref="T7:T8" si="4">SUM(R7:S7)</f>
        <v>24253.461899566642</v>
      </c>
      <c r="U7" s="58">
        <f t="shared" si="3"/>
        <v>1534.3972511987345</v>
      </c>
      <c r="V7" s="58">
        <f t="shared" si="3"/>
        <v>3519.328049096212</v>
      </c>
      <c r="W7" s="58">
        <f t="shared" ref="W7" si="5">SUM(W5:W6)</f>
        <v>4032.875578895681</v>
      </c>
      <c r="X7" s="58">
        <f t="shared" ref="X7" si="6">SUM(X5:X6)</f>
        <v>2648.6357674438532</v>
      </c>
      <c r="Y7" s="58">
        <f t="shared" ref="Y7" si="7">SUM(Y5:Y6)</f>
        <v>0</v>
      </c>
      <c r="Z7" s="58">
        <f t="shared" ref="Z7:AC7" si="8">SUM(Z5:Z6)</f>
        <v>0</v>
      </c>
      <c r="AA7" s="58">
        <f t="shared" si="8"/>
        <v>2796.5242663283298</v>
      </c>
      <c r="AB7" s="58">
        <f t="shared" si="8"/>
        <v>442.46</v>
      </c>
      <c r="AC7" s="58">
        <f t="shared" si="8"/>
        <v>57.285225797096679</v>
      </c>
      <c r="AD7" s="58">
        <f t="shared" ref="AD7" si="9">SUM(AD5:AD6)</f>
        <v>58.269999999999996</v>
      </c>
      <c r="AE7" s="58">
        <f t="shared" ref="AE7:AF7" si="10">SUM(AE5:AE6)</f>
        <v>1940.7457608067361</v>
      </c>
      <c r="AF7" s="58">
        <f t="shared" si="10"/>
        <v>399.73</v>
      </c>
      <c r="AG7" s="58">
        <f t="shared" ref="AG7" si="11">SUM(AG5:AG6)</f>
        <v>6170.7000000000007</v>
      </c>
      <c r="AH7" s="58">
        <f t="shared" ref="AH7:AJ7" si="12">SUM(AH5:AH6)</f>
        <v>16893.853650000001</v>
      </c>
      <c r="AI7" s="58">
        <f>SUM(AG7:AH7)</f>
        <v>23064.553650000002</v>
      </c>
      <c r="AJ7" s="58">
        <f t="shared" si="12"/>
        <v>1551.0593200000001</v>
      </c>
      <c r="AK7" s="58">
        <f t="shared" ref="AK7" si="13">SUM(AK5:AK6)</f>
        <v>3159.7631799999999</v>
      </c>
      <c r="AL7" s="58">
        <f t="shared" ref="AL7" si="14">SUM(AL5:AL6)</f>
        <v>3717.4817199999998</v>
      </c>
      <c r="AM7" s="58">
        <f t="shared" ref="AM7" si="15">SUM(AM5:AM6)</f>
        <v>2713.2432600000002</v>
      </c>
      <c r="AN7" s="58">
        <f t="shared" ref="AN7" si="16">SUM(AN5:AN6)</f>
        <v>0</v>
      </c>
      <c r="AO7" s="58">
        <f t="shared" ref="AO7" si="17">SUM(AO5:AO6)</f>
        <v>0</v>
      </c>
      <c r="AP7" s="58">
        <f t="shared" ref="AP7" si="18">SUM(AP5:AP6)</f>
        <v>2810.2965399999998</v>
      </c>
      <c r="AQ7" s="58">
        <f t="shared" ref="AQ7" si="19">SUM(AQ5:AQ6)</f>
        <v>537.83000000000004</v>
      </c>
      <c r="AR7" s="58">
        <f t="shared" ref="AR7" si="20">SUM(AR5:AR6)</f>
        <v>77.942900000000009</v>
      </c>
      <c r="AS7" s="58">
        <f t="shared" ref="AS7" si="21">SUM(AS5:AS6)</f>
        <v>41.07</v>
      </c>
      <c r="AT7" s="58">
        <f t="shared" ref="AT7" si="22">SUM(AT5:AT6)</f>
        <v>1796.1667300000001</v>
      </c>
      <c r="AU7" s="58">
        <f t="shared" ref="AU7" si="23">SUM(AU5:AU6)</f>
        <v>489</v>
      </c>
      <c r="AV7" s="58">
        <f t="shared" ref="AV7" si="24">SUM(AV5:AV6)</f>
        <v>7076.6512851840007</v>
      </c>
      <c r="AW7" s="58">
        <f t="shared" ref="AW7:AZ7" si="25">SUM(AW5:AW6)</f>
        <v>15326.917645776944</v>
      </c>
      <c r="AX7" s="58">
        <f>SUM(AV7:AW7)</f>
        <v>22403.568930960944</v>
      </c>
      <c r="AY7" s="58">
        <f t="shared" si="25"/>
        <v>1496.3223502062997</v>
      </c>
      <c r="AZ7" s="58">
        <f t="shared" si="25"/>
        <v>3071.633358176512</v>
      </c>
      <c r="BA7" s="58">
        <f t="shared" ref="BA7" si="26">SUM(BA5:BA6)</f>
        <v>3397.1622448223811</v>
      </c>
      <c r="BB7" s="58">
        <f t="shared" ref="BB7" si="27">SUM(BB5:BB6)</f>
        <v>2252.2931420348195</v>
      </c>
      <c r="BC7" s="58">
        <f t="shared" ref="BC7" si="28">SUM(BC5:BC6)</f>
        <v>0</v>
      </c>
      <c r="BD7" s="58">
        <f t="shared" ref="BD7:BE7" si="29">SUM(BD5:BD6)</f>
        <v>0</v>
      </c>
      <c r="BE7" s="58">
        <f t="shared" si="29"/>
        <v>2702.616045245044</v>
      </c>
      <c r="BF7" s="58">
        <f t="shared" ref="BF7" si="30">SUM(BF5:BF6)</f>
        <v>511.89</v>
      </c>
      <c r="BG7" s="58">
        <f t="shared" ref="BG7:BJ7" si="31">SUM(BG5:BG6)</f>
        <v>138.73261740968098</v>
      </c>
      <c r="BH7" s="58">
        <f t="shared" si="31"/>
        <v>7.9</v>
      </c>
      <c r="BI7" s="58">
        <f t="shared" si="31"/>
        <v>1361.4278878822054</v>
      </c>
      <c r="BJ7" s="58">
        <f t="shared" si="31"/>
        <v>386.94</v>
      </c>
    </row>
    <row r="8" spans="2:62" ht="20.25" customHeight="1" x14ac:dyDescent="0.25">
      <c r="B8" s="189" t="s">
        <v>61</v>
      </c>
      <c r="C8" s="58">
        <f>' Final Coal revenues'!C10</f>
        <v>4830.8899999999994</v>
      </c>
      <c r="D8" s="58">
        <f>' Final Coal revenues'!D10</f>
        <v>0</v>
      </c>
      <c r="E8" s="58">
        <f t="shared" ref="E8" si="32">SUM(C8:D8)</f>
        <v>4830.8899999999994</v>
      </c>
      <c r="F8" s="58">
        <f>' Final Coal revenues'!F10</f>
        <v>0</v>
      </c>
      <c r="G8" s="58">
        <f>' Final Coal revenues'!G10</f>
        <v>0</v>
      </c>
      <c r="H8" s="58">
        <f>' Final Coal revenues'!H10</f>
        <v>0</v>
      </c>
      <c r="I8" s="58">
        <f>' Final Coal revenues'!I10</f>
        <v>0</v>
      </c>
      <c r="J8" s="58">
        <f>' Final Coal revenues'!J10</f>
        <v>0</v>
      </c>
      <c r="K8" s="58">
        <f>' Final Coal revenues'!K10</f>
        <v>0</v>
      </c>
      <c r="L8" s="58">
        <f>' Final Coal revenues'!L10</f>
        <v>0</v>
      </c>
      <c r="M8" s="58">
        <f>' Final Coal revenues'!M10</f>
        <v>0</v>
      </c>
      <c r="N8" s="58">
        <f>' Final Coal revenues'!N10</f>
        <v>0</v>
      </c>
      <c r="O8" s="58">
        <f>' Final Coal revenues'!O10</f>
        <v>0</v>
      </c>
      <c r="P8" s="58">
        <f>' Final Coal revenues'!P10</f>
        <v>0</v>
      </c>
      <c r="Q8" s="58">
        <f>' Final Coal revenues'!Q10</f>
        <v>0</v>
      </c>
      <c r="R8" s="58">
        <f>' Final Coal revenues'!C21</f>
        <v>11272.53</v>
      </c>
      <c r="S8" s="58">
        <f>' Final Coal revenues'!D21</f>
        <v>0</v>
      </c>
      <c r="T8" s="58">
        <f t="shared" si="4"/>
        <v>11272.53</v>
      </c>
      <c r="U8" s="58">
        <f>' Final Coal revenues'!F21</f>
        <v>0</v>
      </c>
      <c r="V8" s="58">
        <f>' Final Coal revenues'!G21</f>
        <v>0</v>
      </c>
      <c r="W8" s="58">
        <f>' Final Coal revenues'!H21</f>
        <v>0</v>
      </c>
      <c r="X8" s="58">
        <f>' Final Coal revenues'!I21</f>
        <v>0</v>
      </c>
      <c r="Y8" s="58">
        <f>' Final Coal revenues'!J21</f>
        <v>0</v>
      </c>
      <c r="Z8" s="58">
        <f>' Final Coal revenues'!K21</f>
        <v>0</v>
      </c>
      <c r="AA8" s="58">
        <f>' Final Coal revenues'!L21</f>
        <v>0</v>
      </c>
      <c r="AB8" s="58">
        <f>' Final Coal revenues'!M21</f>
        <v>0</v>
      </c>
      <c r="AC8" s="58">
        <f>' Final Coal revenues'!N21</f>
        <v>0</v>
      </c>
      <c r="AD8" s="58">
        <f>' Final Coal revenues'!O21</f>
        <v>0</v>
      </c>
      <c r="AE8" s="58">
        <f>' Final Coal revenues'!P21</f>
        <v>0</v>
      </c>
      <c r="AF8" s="58">
        <f>' Final Coal revenues'!Q21</f>
        <v>0</v>
      </c>
      <c r="AG8" s="58">
        <f>' Final Coal revenues'!C34</f>
        <v>8732.2199999999993</v>
      </c>
      <c r="AH8" s="58">
        <f>' Final Coal revenues'!D34</f>
        <v>0</v>
      </c>
      <c r="AI8" s="58">
        <f>SUM(AG8:AH8)</f>
        <v>8732.2199999999993</v>
      </c>
      <c r="AJ8" s="58">
        <f>' Final Coal revenues'!F34</f>
        <v>0</v>
      </c>
      <c r="AK8" s="58">
        <f>' Final Coal revenues'!G34</f>
        <v>0</v>
      </c>
      <c r="AL8" s="58">
        <f>' Final Coal revenues'!H34</f>
        <v>0</v>
      </c>
      <c r="AM8" s="58">
        <f>' Final Coal revenues'!I34</f>
        <v>0</v>
      </c>
      <c r="AN8" s="58">
        <f>' Final Coal revenues'!J34</f>
        <v>0</v>
      </c>
      <c r="AO8" s="58">
        <f>' Final Coal revenues'!K34</f>
        <v>0</v>
      </c>
      <c r="AP8" s="58">
        <f>' Final Coal revenues'!L34</f>
        <v>0</v>
      </c>
      <c r="AQ8" s="58">
        <f>' Final Coal revenues'!M34</f>
        <v>0</v>
      </c>
      <c r="AR8" s="58">
        <f>' Final Coal revenues'!N34</f>
        <v>0</v>
      </c>
      <c r="AS8" s="58">
        <f>' Final Coal revenues'!O34</f>
        <v>0</v>
      </c>
      <c r="AT8" s="58">
        <f>' Final Coal revenues'!P34</f>
        <v>0</v>
      </c>
      <c r="AU8" s="58">
        <f>' Final Coal revenues'!Q34</f>
        <v>0</v>
      </c>
      <c r="AV8" s="58">
        <f>' Final Coal revenues'!C47</f>
        <v>6018.6799999999994</v>
      </c>
      <c r="AW8" s="58">
        <f>' Final Coal revenues'!D47</f>
        <v>0</v>
      </c>
      <c r="AX8" s="58">
        <f>SUM(AV8:AW8)</f>
        <v>6018.6799999999994</v>
      </c>
      <c r="AY8" s="58">
        <f>' Final Coal revenues'!F47</f>
        <v>0</v>
      </c>
      <c r="AZ8" s="58">
        <f>' Final Coal revenues'!G47</f>
        <v>0</v>
      </c>
      <c r="BA8" s="58">
        <f>' Final Coal revenues'!H47</f>
        <v>0</v>
      </c>
      <c r="BB8" s="58">
        <f>' Final Coal revenues'!I47</f>
        <v>0</v>
      </c>
      <c r="BC8" s="58">
        <f>' Final Coal revenues'!J47</f>
        <v>0</v>
      </c>
      <c r="BD8" s="58">
        <f>' Final Coal revenues'!K47</f>
        <v>0</v>
      </c>
      <c r="BE8" s="58">
        <f>' Final Coal revenues'!L47</f>
        <v>0</v>
      </c>
      <c r="BF8" s="58">
        <f>' Final Coal revenues'!M47</f>
        <v>0</v>
      </c>
      <c r="BG8" s="58">
        <f>' Final Coal revenues'!N47</f>
        <v>0</v>
      </c>
      <c r="BH8" s="58">
        <f>' Final Coal revenues'!O47</f>
        <v>0</v>
      </c>
      <c r="BI8" s="58">
        <f>' Final Coal revenues'!P47</f>
        <v>0</v>
      </c>
      <c r="BJ8" s="58">
        <f>' Final Coal revenues'!Q47</f>
        <v>0</v>
      </c>
    </row>
    <row r="9" spans="2:62" ht="27.75" customHeight="1" x14ac:dyDescent="0.25">
      <c r="B9" s="188" t="s">
        <v>124</v>
      </c>
      <c r="C9" s="58">
        <f>C4+C7</f>
        <v>62353.079444127186</v>
      </c>
      <c r="D9" s="58">
        <f t="shared" ref="D9:Q9" si="33">D4+D7</f>
        <v>20388.895464995774</v>
      </c>
      <c r="E9" s="58">
        <f t="shared" si="33"/>
        <v>82741.974909122961</v>
      </c>
      <c r="F9" s="58">
        <f t="shared" si="33"/>
        <v>1517.5374121721659</v>
      </c>
      <c r="G9" s="58">
        <f t="shared" si="33"/>
        <v>3764.2452904716583</v>
      </c>
      <c r="H9" s="58">
        <f t="shared" si="33"/>
        <v>4153.4652993231812</v>
      </c>
      <c r="I9" s="58">
        <f t="shared" si="33"/>
        <v>2661.2213512055837</v>
      </c>
      <c r="J9" s="58">
        <f t="shared" si="33"/>
        <v>0</v>
      </c>
      <c r="K9" s="58">
        <f t="shared" si="33"/>
        <v>0</v>
      </c>
      <c r="L9" s="58">
        <f t="shared" si="33"/>
        <v>3281.2222750211504</v>
      </c>
      <c r="M9" s="58">
        <f t="shared" si="33"/>
        <v>817.67</v>
      </c>
      <c r="N9" s="58">
        <f t="shared" si="33"/>
        <v>1771.1118428299492</v>
      </c>
      <c r="O9" s="58">
        <f t="shared" si="33"/>
        <v>65.44</v>
      </c>
      <c r="P9" s="58">
        <f t="shared" si="33"/>
        <v>1817.0594939720811</v>
      </c>
      <c r="Q9" s="58">
        <f t="shared" si="33"/>
        <v>539.92250000000001</v>
      </c>
      <c r="R9" s="58">
        <f t="shared" ref="R9:BJ9" si="34">R4+R7</f>
        <v>65806.704556626413</v>
      </c>
      <c r="S9" s="58">
        <f t="shared" si="34"/>
        <v>21916.477056193049</v>
      </c>
      <c r="T9" s="58">
        <f t="shared" si="34"/>
        <v>87723.181612819462</v>
      </c>
      <c r="U9" s="58">
        <f t="shared" si="34"/>
        <v>1683.7221174842227</v>
      </c>
      <c r="V9" s="58">
        <f t="shared" si="34"/>
        <v>4096.6091292919646</v>
      </c>
      <c r="W9" s="58">
        <f t="shared" si="34"/>
        <v>4539.9608608413382</v>
      </c>
      <c r="X9" s="58">
        <f t="shared" si="34"/>
        <v>2879.7514402016841</v>
      </c>
      <c r="Y9" s="58">
        <f t="shared" si="34"/>
        <v>0</v>
      </c>
      <c r="Z9" s="58">
        <f t="shared" si="34"/>
        <v>0</v>
      </c>
      <c r="AA9" s="58">
        <f t="shared" si="34"/>
        <v>3702.7285996012461</v>
      </c>
      <c r="AB9" s="58">
        <f t="shared" si="34"/>
        <v>561.4</v>
      </c>
      <c r="AC9" s="58">
        <f t="shared" si="34"/>
        <v>1771.3008018322923</v>
      </c>
      <c r="AD9" s="58">
        <f t="shared" si="34"/>
        <v>79.3</v>
      </c>
      <c r="AE9" s="58">
        <f t="shared" si="34"/>
        <v>2141.3516069403022</v>
      </c>
      <c r="AF9" s="58">
        <f t="shared" si="34"/>
        <v>460.35250000000002</v>
      </c>
      <c r="AG9" s="58">
        <f t="shared" si="34"/>
        <v>62196.636030357142</v>
      </c>
      <c r="AH9" s="58">
        <f t="shared" si="34"/>
        <v>21556.940980357143</v>
      </c>
      <c r="AI9" s="58">
        <f t="shared" si="34"/>
        <v>83753.577010714289</v>
      </c>
      <c r="AJ9" s="58">
        <f t="shared" si="34"/>
        <v>1700.1166985714285</v>
      </c>
      <c r="AK9" s="58">
        <f t="shared" si="34"/>
        <v>3718.112319285714</v>
      </c>
      <c r="AL9" s="58">
        <f t="shared" si="34"/>
        <v>4251.8948842857144</v>
      </c>
      <c r="AM9" s="58">
        <f t="shared" si="34"/>
        <v>2952.3466992857143</v>
      </c>
      <c r="AN9" s="58">
        <f t="shared" si="34"/>
        <v>0</v>
      </c>
      <c r="AO9" s="58">
        <f t="shared" si="34"/>
        <v>0</v>
      </c>
      <c r="AP9" s="58">
        <f t="shared" si="34"/>
        <v>3762.9194935714286</v>
      </c>
      <c r="AQ9" s="58">
        <f t="shared" si="34"/>
        <v>644.97</v>
      </c>
      <c r="AR9" s="58">
        <f t="shared" si="34"/>
        <v>1967.7827035714283</v>
      </c>
      <c r="AS9" s="58">
        <f t="shared" si="34"/>
        <v>53.49</v>
      </c>
      <c r="AT9" s="58">
        <f t="shared" si="34"/>
        <v>1954.1481817857143</v>
      </c>
      <c r="AU9" s="58">
        <f t="shared" si="34"/>
        <v>551.16</v>
      </c>
      <c r="AV9" s="58">
        <f t="shared" si="34"/>
        <v>57164.615658123526</v>
      </c>
      <c r="AW9" s="58">
        <f t="shared" si="34"/>
        <v>20679.355318716465</v>
      </c>
      <c r="AX9" s="58">
        <f t="shared" si="34"/>
        <v>77843.970976839992</v>
      </c>
      <c r="AY9" s="58">
        <f t="shared" si="34"/>
        <v>1645.7445556002817</v>
      </c>
      <c r="AZ9" s="58">
        <f t="shared" si="34"/>
        <v>3679.8125292794607</v>
      </c>
      <c r="BA9" s="58">
        <f t="shared" si="34"/>
        <v>4163.7194313978061</v>
      </c>
      <c r="BB9" s="58">
        <f t="shared" si="34"/>
        <v>2498.0733459696089</v>
      </c>
      <c r="BC9" s="58">
        <f t="shared" si="34"/>
        <v>0</v>
      </c>
      <c r="BD9" s="58">
        <f t="shared" si="34"/>
        <v>0</v>
      </c>
      <c r="BE9" s="58">
        <f t="shared" si="34"/>
        <v>3884.4449818959447</v>
      </c>
      <c r="BF9" s="58">
        <f t="shared" si="34"/>
        <v>640.66999999999996</v>
      </c>
      <c r="BG9" s="58">
        <f t="shared" si="34"/>
        <v>2226.8655848042667</v>
      </c>
      <c r="BH9" s="58">
        <f t="shared" si="34"/>
        <v>11.350000000000001</v>
      </c>
      <c r="BI9" s="58">
        <f t="shared" si="34"/>
        <v>1493.5798897690927</v>
      </c>
      <c r="BJ9" s="58">
        <f t="shared" si="34"/>
        <v>435.09500000000003</v>
      </c>
    </row>
    <row r="10" spans="2:62" ht="31.5" customHeight="1" x14ac:dyDescent="0.25">
      <c r="B10" s="192" t="s">
        <v>122</v>
      </c>
      <c r="C10" s="72">
        <f>'Final Petroleum revenues '!C11</f>
        <v>271421.81</v>
      </c>
      <c r="D10" s="72">
        <f>'Final Petroleum revenues '!D11</f>
        <v>197231.02999999994</v>
      </c>
      <c r="E10" s="72">
        <f t="shared" ref="E10:E15" si="35">SUM(C10:D10)</f>
        <v>468652.83999999997</v>
      </c>
      <c r="F10" s="72">
        <f>'Final Petroleum revenues '!F11</f>
        <v>26052.670000000002</v>
      </c>
      <c r="G10" s="72">
        <f>'Final Petroleum revenues '!G11</f>
        <v>3720.8300000000004</v>
      </c>
      <c r="H10" s="72">
        <f>'Final Petroleum revenues '!H11</f>
        <v>3280.6299999999997</v>
      </c>
      <c r="I10" s="72">
        <f>'Final Petroleum revenues '!I11</f>
        <v>6922.1900000000005</v>
      </c>
      <c r="J10" s="72">
        <f>'Final Petroleum revenues '!J11</f>
        <v>13635.33</v>
      </c>
      <c r="K10" s="72">
        <f>'Final Petroleum revenues '!K11</f>
        <v>12182</v>
      </c>
      <c r="L10" s="72">
        <f>'Final Petroleum revenues '!L11</f>
        <v>9452.7900000000009</v>
      </c>
      <c r="M10" s="72">
        <f>'Final Petroleum revenues '!M11</f>
        <v>17781.79</v>
      </c>
      <c r="N10" s="72">
        <f>'Final Petroleum revenues '!N11</f>
        <v>7314.33</v>
      </c>
      <c r="O10" s="72">
        <f>'Final Petroleum revenues '!O11</f>
        <v>3224.66</v>
      </c>
      <c r="P10" s="72">
        <f>'Final Petroleum revenues '!P11</f>
        <v>8864.51</v>
      </c>
      <c r="Q10" s="72">
        <f>'Final Petroleum revenues '!Q11</f>
        <v>16024.470000000001</v>
      </c>
      <c r="R10" s="54">
        <f>'Final Petroleum revenues '!C23</f>
        <v>273784.78999999998</v>
      </c>
      <c r="S10" s="54">
        <f>'Final Petroleum revenues '!D23</f>
        <v>214025.62</v>
      </c>
      <c r="T10" s="54">
        <f t="shared" ref="T10:T15" si="36">SUM(R10:S10)</f>
        <v>487810.41</v>
      </c>
      <c r="U10" s="54">
        <f>'Final Petroleum revenues '!F23</f>
        <v>28462.54</v>
      </c>
      <c r="V10" s="54">
        <f>'Final Petroleum revenues '!G23</f>
        <v>4004.37</v>
      </c>
      <c r="W10" s="54">
        <f>'Final Petroleum revenues '!H23</f>
        <v>2808.4100000000003</v>
      </c>
      <c r="X10" s="54">
        <f>'Final Petroleum revenues '!I23</f>
        <v>5752.3499999999995</v>
      </c>
      <c r="Y10" s="54">
        <f>'Final Petroleum revenues '!J23</f>
        <v>14772.97</v>
      </c>
      <c r="Z10" s="54">
        <f>'Final Petroleum revenues '!K23</f>
        <v>12919</v>
      </c>
      <c r="AA10" s="54">
        <f>'Final Petroleum revenues '!L23</f>
        <v>9571.7099999999991</v>
      </c>
      <c r="AB10" s="54">
        <f>'Final Petroleum revenues '!M23</f>
        <v>19783.8</v>
      </c>
      <c r="AC10" s="54">
        <f>'Final Petroleum revenues '!N23</f>
        <v>8410.9100000000017</v>
      </c>
      <c r="AD10" s="54">
        <f>'Final Petroleum revenues '!O23</f>
        <v>4437.9699999999993</v>
      </c>
      <c r="AE10" s="54">
        <f>'Final Petroleum revenues '!P23</f>
        <v>10055.620000000001</v>
      </c>
      <c r="AF10" s="54">
        <f>'Final Petroleum revenues '!Q23</f>
        <v>18784.68</v>
      </c>
      <c r="AG10" s="72">
        <f>'Final Petroleum revenues '!C36</f>
        <v>281938.24999999994</v>
      </c>
      <c r="AH10" s="72">
        <f>'Final Petroleum revenues '!D36</f>
        <v>208959.08000000002</v>
      </c>
      <c r="AI10" s="72">
        <f>SUM(AG10:AH10)</f>
        <v>490897.32999999996</v>
      </c>
      <c r="AJ10" s="72">
        <f>'Final Petroleum revenues '!F36</f>
        <v>27917.379999999994</v>
      </c>
      <c r="AK10" s="72">
        <f>'Final Petroleum revenues '!G36</f>
        <v>3886.29</v>
      </c>
      <c r="AL10" s="72">
        <f>'Final Petroleum revenues '!H36</f>
        <v>3312.2299999999996</v>
      </c>
      <c r="AM10" s="72">
        <f>'Final Petroleum revenues '!I36</f>
        <v>5687.44</v>
      </c>
      <c r="AN10" s="72">
        <f>'Final Petroleum revenues '!J36</f>
        <v>15649.36</v>
      </c>
      <c r="AO10" s="72">
        <f>'Final Petroleum revenues '!K36</f>
        <v>13494.67</v>
      </c>
      <c r="AP10" s="72">
        <f>'Final Petroleum revenues '!L36</f>
        <v>10817.9</v>
      </c>
      <c r="AQ10" s="72">
        <f>'Final Petroleum revenues '!M36</f>
        <v>20730.91</v>
      </c>
      <c r="AR10" s="72">
        <f>'Final Petroleum revenues '!N36</f>
        <v>8087.61</v>
      </c>
      <c r="AS10" s="72">
        <f>'Final Petroleum revenues '!O36</f>
        <v>4116.2599999999993</v>
      </c>
      <c r="AT10" s="72">
        <f>'Final Petroleum revenues '!P36</f>
        <v>10066.049999999999</v>
      </c>
      <c r="AU10" s="72">
        <f>'Final Petroleum revenues '!Q36</f>
        <v>18736.789999999997</v>
      </c>
      <c r="AV10" s="72">
        <f>'Final Petroleum revenues '!C50</f>
        <v>416294.12999999989</v>
      </c>
      <c r="AW10" s="72">
        <f>'Final Petroleum revenues '!D50</f>
        <v>210092.57000000004</v>
      </c>
      <c r="AX10" s="72">
        <f>'Final Petroleum revenues '!E50</f>
        <v>626386.69999999995</v>
      </c>
      <c r="AY10" s="72">
        <f>'Final Petroleum revenues '!F50</f>
        <v>26362.570000000003</v>
      </c>
      <c r="AZ10" s="72">
        <f>'Final Petroleum revenues '!G50</f>
        <v>4121.4000000000005</v>
      </c>
      <c r="BA10" s="72">
        <f>'Final Petroleum revenues '!H50</f>
        <v>3631.2899999999995</v>
      </c>
      <c r="BB10" s="72">
        <f>'Final Petroleum revenues '!I50</f>
        <v>6419.1100000000006</v>
      </c>
      <c r="BC10" s="72">
        <f>'Final Petroleum revenues '!J50</f>
        <v>15736.43</v>
      </c>
      <c r="BD10" s="72">
        <f>'Final Petroleum revenues '!K50</f>
        <v>15263.1</v>
      </c>
      <c r="BE10" s="72">
        <f>'Final Petroleum revenues '!L50</f>
        <v>11975.369999999999</v>
      </c>
      <c r="BF10" s="72">
        <f>'Final Petroleum revenues '!M50</f>
        <v>22558.720000000001</v>
      </c>
      <c r="BG10" s="72">
        <f>'Final Petroleum revenues '!N50</f>
        <v>8333.3000000000011</v>
      </c>
      <c r="BH10" s="72">
        <f>'Final Petroleum revenues '!O50</f>
        <v>4078.9400000000005</v>
      </c>
      <c r="BI10" s="72">
        <f>'Final Petroleum revenues '!P50</f>
        <v>8713.1999999999989</v>
      </c>
      <c r="BJ10" s="72">
        <f>'Final Petroleum revenues '!Q50</f>
        <v>17502.429999999997</v>
      </c>
    </row>
    <row r="11" spans="2:62" x14ac:dyDescent="0.25">
      <c r="B11" s="189" t="s">
        <v>136</v>
      </c>
      <c r="C11" s="72">
        <f>'Final Petroleum revenues '!C12</f>
        <v>4746.66</v>
      </c>
      <c r="D11" s="72">
        <f>'Final Petroleum revenues '!D12</f>
        <v>9370.4399999999987</v>
      </c>
      <c r="E11" s="72">
        <f t="shared" si="35"/>
        <v>14117.099999999999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54">
        <f>'Final Petroleum revenues '!C24</f>
        <v>6061.88</v>
      </c>
      <c r="S11" s="54">
        <f>'Final Petroleum revenues '!D24</f>
        <v>13370.630000000001</v>
      </c>
      <c r="T11" s="54">
        <f t="shared" si="36"/>
        <v>19432.510000000002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72">
        <f>'Final Petroleum revenues '!C37</f>
        <v>5602.02</v>
      </c>
      <c r="AH11" s="72">
        <f>'Final Petroleum revenues '!D37</f>
        <v>11881.619999999999</v>
      </c>
      <c r="AI11" s="72">
        <f>SUM(AG11:AH11)</f>
        <v>17483.64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>
        <f>'Final Petroleum revenues '!C51</f>
        <v>3589.8300000000004</v>
      </c>
      <c r="AW11" s="72">
        <f>'Final Petroleum revenues '!D51</f>
        <v>7178.61</v>
      </c>
      <c r="AX11" s="72">
        <f>'Final Petroleum revenues '!E51</f>
        <v>10768.44</v>
      </c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</row>
    <row r="12" spans="2:62" x14ac:dyDescent="0.25">
      <c r="B12" s="189" t="s">
        <v>135</v>
      </c>
      <c r="C12" s="72">
        <f>'Final Petroleum revenues '!C13</f>
        <v>20556.48</v>
      </c>
      <c r="D12" s="72">
        <f>'Final Petroleum revenues '!D13</f>
        <v>261.59000000000003</v>
      </c>
      <c r="E12" s="72">
        <f t="shared" si="35"/>
        <v>20818.07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54">
        <f>'Final Petroleum revenues '!C25</f>
        <v>21940.129999999997</v>
      </c>
      <c r="S12" s="54">
        <f>'Final Petroleum revenues '!D25</f>
        <v>194.53</v>
      </c>
      <c r="T12" s="54">
        <f t="shared" si="36"/>
        <v>22134.659999999996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72">
        <f>'Final Petroleum revenues '!C38</f>
        <v>17731.93</v>
      </c>
      <c r="AH12" s="72">
        <f>'Final Petroleum revenues '!D38</f>
        <v>214.88</v>
      </c>
      <c r="AI12" s="72">
        <f t="shared" ref="AI12:AI15" si="37">SUM(AG12:AH12)</f>
        <v>17946.810000000001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>
        <f>'Final Petroleum revenues '!C52</f>
        <v>10392.669999999998</v>
      </c>
      <c r="AW12" s="72">
        <f>'Final Petroleum revenues '!D52</f>
        <v>378.54999999999995</v>
      </c>
      <c r="AX12" s="72">
        <f>'Final Petroleum revenues '!E52</f>
        <v>10771.219999999998</v>
      </c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</row>
    <row r="13" spans="2:62" ht="21.75" customHeight="1" x14ac:dyDescent="0.25">
      <c r="B13" s="192" t="s">
        <v>92</v>
      </c>
      <c r="C13" s="72">
        <f>'Final Petroleum revenues '!C14</f>
        <v>25303.14</v>
      </c>
      <c r="D13" s="72">
        <f>'Final Petroleum revenues '!D14</f>
        <v>9632.0299999999988</v>
      </c>
      <c r="E13" s="72">
        <f t="shared" si="35"/>
        <v>34935.17</v>
      </c>
      <c r="F13" s="72">
        <f>'Final Petroleum revenues '!F14</f>
        <v>0</v>
      </c>
      <c r="G13" s="72">
        <f>'Final Petroleum revenues '!G14</f>
        <v>0</v>
      </c>
      <c r="H13" s="72">
        <f>'Final Petroleum revenues '!H14</f>
        <v>0</v>
      </c>
      <c r="I13" s="72">
        <f>'Final Petroleum revenues '!I14</f>
        <v>0</v>
      </c>
      <c r="J13" s="72">
        <f>'Final Petroleum revenues '!J14</f>
        <v>0</v>
      </c>
      <c r="K13" s="72">
        <f>'Final Petroleum revenues '!K14</f>
        <v>0</v>
      </c>
      <c r="L13" s="72">
        <f>'Final Petroleum revenues '!L14</f>
        <v>0</v>
      </c>
      <c r="M13" s="72">
        <f>'Final Petroleum revenues '!M14</f>
        <v>0</v>
      </c>
      <c r="N13" s="72">
        <f>'Final Petroleum revenues '!N14</f>
        <v>0</v>
      </c>
      <c r="O13" s="72">
        <f>'Final Petroleum revenues '!O14</f>
        <v>0</v>
      </c>
      <c r="P13" s="72">
        <f>'Final Petroleum revenues '!P14</f>
        <v>0</v>
      </c>
      <c r="Q13" s="72">
        <f>'Final Petroleum revenues '!Q14</f>
        <v>0</v>
      </c>
      <c r="R13" s="54">
        <f>'Final Petroleum revenues '!C26</f>
        <v>28002.01</v>
      </c>
      <c r="S13" s="54">
        <f>'Final Petroleum revenues '!D26</f>
        <v>13565.160000000002</v>
      </c>
      <c r="T13" s="54">
        <f t="shared" si="36"/>
        <v>41567.17</v>
      </c>
      <c r="U13" s="54">
        <f>'Final Petroleum revenues '!F26</f>
        <v>0</v>
      </c>
      <c r="V13" s="54">
        <f>'Final Petroleum revenues '!G26</f>
        <v>0</v>
      </c>
      <c r="W13" s="54">
        <f>'Final Petroleum revenues '!H26</f>
        <v>0</v>
      </c>
      <c r="X13" s="54">
        <f>'Final Petroleum revenues '!I26</f>
        <v>0</v>
      </c>
      <c r="Y13" s="54">
        <f>'Final Petroleum revenues '!J26</f>
        <v>0</v>
      </c>
      <c r="Z13" s="54">
        <f>'Final Petroleum revenues '!K26</f>
        <v>0</v>
      </c>
      <c r="AA13" s="54">
        <f>'Final Petroleum revenues '!L26</f>
        <v>0</v>
      </c>
      <c r="AB13" s="54">
        <f>'Final Petroleum revenues '!M26</f>
        <v>0</v>
      </c>
      <c r="AC13" s="54">
        <f>'Final Petroleum revenues '!N26</f>
        <v>0</v>
      </c>
      <c r="AD13" s="54">
        <f>'Final Petroleum revenues '!O26</f>
        <v>0</v>
      </c>
      <c r="AE13" s="54">
        <f>'Final Petroleum revenues '!P26</f>
        <v>0</v>
      </c>
      <c r="AF13" s="54">
        <f>'Final Petroleum revenues '!Q26</f>
        <v>0</v>
      </c>
      <c r="AG13" s="72">
        <f>'Final Petroleum revenues '!C39</f>
        <v>23333.95</v>
      </c>
      <c r="AH13" s="72">
        <f>'Final Petroleum revenues '!D39</f>
        <v>12096.499999999998</v>
      </c>
      <c r="AI13" s="72">
        <f t="shared" si="37"/>
        <v>35430.449999999997</v>
      </c>
      <c r="AJ13" s="72">
        <f>'Final Petroleum revenues '!F39</f>
        <v>0</v>
      </c>
      <c r="AK13" s="72">
        <f>'Final Petroleum revenues '!G39</f>
        <v>0</v>
      </c>
      <c r="AL13" s="72">
        <f>'Final Petroleum revenues '!H39</f>
        <v>0</v>
      </c>
      <c r="AM13" s="72">
        <f>'Final Petroleum revenues '!I39</f>
        <v>0</v>
      </c>
      <c r="AN13" s="72">
        <f>'Final Petroleum revenues '!J39</f>
        <v>0</v>
      </c>
      <c r="AO13" s="72">
        <f>'Final Petroleum revenues '!K39</f>
        <v>0</v>
      </c>
      <c r="AP13" s="72">
        <f>'Final Petroleum revenues '!L39</f>
        <v>0</v>
      </c>
      <c r="AQ13" s="72">
        <f>'Final Petroleum revenues '!M39</f>
        <v>0</v>
      </c>
      <c r="AR13" s="72">
        <f>'Final Petroleum revenues '!N39</f>
        <v>0</v>
      </c>
      <c r="AS13" s="72">
        <f>'Final Petroleum revenues '!O39</f>
        <v>0</v>
      </c>
      <c r="AT13" s="72">
        <f>'Final Petroleum revenues '!P39</f>
        <v>0</v>
      </c>
      <c r="AU13" s="72">
        <f>'Final Petroleum revenues '!Q39</f>
        <v>0</v>
      </c>
      <c r="AV13" s="72">
        <f>'Final Petroleum revenues '!C53</f>
        <v>13982.499999999998</v>
      </c>
      <c r="AW13" s="72">
        <f>'Final Petroleum revenues '!D53</f>
        <v>7557.16</v>
      </c>
      <c r="AX13" s="72">
        <f>'Final Petroleum revenues '!E53</f>
        <v>21539.659999999996</v>
      </c>
      <c r="AY13" s="72">
        <f>'Final Petroleum revenues '!F53</f>
        <v>0</v>
      </c>
      <c r="AZ13" s="72">
        <f>'Final Petroleum revenues '!G53</f>
        <v>0</v>
      </c>
      <c r="BA13" s="72">
        <f>'Final Petroleum revenues '!H53</f>
        <v>0</v>
      </c>
      <c r="BB13" s="72">
        <f>'Final Petroleum revenues '!I53</f>
        <v>0</v>
      </c>
      <c r="BC13" s="72">
        <f>'Final Petroleum revenues '!J53</f>
        <v>0</v>
      </c>
      <c r="BD13" s="72">
        <f>'Final Petroleum revenues '!K53</f>
        <v>0</v>
      </c>
      <c r="BE13" s="72">
        <f>'Final Petroleum revenues '!L53</f>
        <v>0</v>
      </c>
      <c r="BF13" s="72">
        <f>'Final Petroleum revenues '!M53</f>
        <v>0</v>
      </c>
      <c r="BG13" s="72">
        <f>'Final Petroleum revenues '!N53</f>
        <v>0</v>
      </c>
      <c r="BH13" s="72">
        <f>'Final Petroleum revenues '!O53</f>
        <v>0</v>
      </c>
      <c r="BI13" s="72">
        <f>'Final Petroleum revenues '!P53</f>
        <v>0</v>
      </c>
      <c r="BJ13" s="72">
        <f>'Final Petroleum revenues '!Q53</f>
        <v>0</v>
      </c>
    </row>
    <row r="14" spans="2:62" ht="16.5" customHeight="1" x14ac:dyDescent="0.25">
      <c r="B14" s="189" t="s">
        <v>72</v>
      </c>
      <c r="C14" s="72">
        <f>'Final Petroleum revenues '!C15</f>
        <v>5839.1299999999992</v>
      </c>
      <c r="D14" s="72">
        <f>'Final Petroleum revenues '!D15</f>
        <v>0</v>
      </c>
      <c r="E14" s="72">
        <f t="shared" si="35"/>
        <v>5839.1299999999992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54">
        <f>'Final Petroleum revenues '!C27</f>
        <v>7693.6100000000006</v>
      </c>
      <c r="S14" s="54">
        <f>'Final Petroleum revenues '!D27</f>
        <v>0</v>
      </c>
      <c r="T14" s="54">
        <f t="shared" si="36"/>
        <v>7693.6100000000006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72">
        <f>'Final Petroleum revenues '!C40</f>
        <v>5909.07</v>
      </c>
      <c r="AH14" s="72">
        <f>'Final Petroleum revenues '!D40</f>
        <v>0</v>
      </c>
      <c r="AI14" s="72">
        <f t="shared" si="37"/>
        <v>5909.07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>
        <f>'Final Petroleum revenues '!C54</f>
        <v>2883.4700000000003</v>
      </c>
      <c r="AW14" s="72">
        <f>'Final Petroleum revenues '!D54</f>
        <v>0</v>
      </c>
      <c r="AX14" s="72">
        <f>'Final Petroleum revenues '!E54</f>
        <v>2883.4700000000003</v>
      </c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</row>
    <row r="15" spans="2:62" ht="16.5" customHeight="1" x14ac:dyDescent="0.25">
      <c r="B15" s="189" t="s">
        <v>61</v>
      </c>
      <c r="C15" s="72">
        <f>'Final Petroleum revenues '!C16</f>
        <v>33598.699999999997</v>
      </c>
      <c r="D15" s="72">
        <f>'Final Petroleum revenues '!D16</f>
        <v>0</v>
      </c>
      <c r="E15" s="72">
        <f t="shared" si="35"/>
        <v>33598.699999999997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54">
        <f>'Final Petroleum revenues '!C28</f>
        <v>38560.649999999994</v>
      </c>
      <c r="S15" s="54">
        <f>'Final Petroleum revenues '!D28</f>
        <v>0</v>
      </c>
      <c r="T15" s="54">
        <f t="shared" si="36"/>
        <v>38560.649999999994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72">
        <f>'Final Petroleum revenues '!C41</f>
        <v>23133.559999999994</v>
      </c>
      <c r="AH15" s="72">
        <f>'Final Petroleum revenues '!D41</f>
        <v>0</v>
      </c>
      <c r="AI15" s="72">
        <f t="shared" si="37"/>
        <v>23133.559999999994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>
        <f>'Final Petroleum revenues '!C55</f>
        <v>21908.929999999997</v>
      </c>
      <c r="AW15" s="72">
        <f>'Final Petroleum revenues '!D55</f>
        <v>0</v>
      </c>
      <c r="AX15" s="72">
        <f>'Final Petroleum revenues '!E55</f>
        <v>21908.929999999997</v>
      </c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</row>
    <row r="16" spans="2:62" ht="36" customHeight="1" x14ac:dyDescent="0.25">
      <c r="B16" s="189" t="s">
        <v>123</v>
      </c>
      <c r="C16" s="54">
        <f>C10+C13</f>
        <v>296724.95</v>
      </c>
      <c r="D16" s="54">
        <f t="shared" ref="D16:Q16" si="38">D10+D13</f>
        <v>206863.05999999994</v>
      </c>
      <c r="E16" s="54">
        <f t="shared" si="38"/>
        <v>503588.00999999995</v>
      </c>
      <c r="F16" s="54">
        <f t="shared" si="38"/>
        <v>26052.670000000002</v>
      </c>
      <c r="G16" s="54">
        <f t="shared" si="38"/>
        <v>3720.8300000000004</v>
      </c>
      <c r="H16" s="54">
        <f t="shared" si="38"/>
        <v>3280.6299999999997</v>
      </c>
      <c r="I16" s="54">
        <f t="shared" si="38"/>
        <v>6922.1900000000005</v>
      </c>
      <c r="J16" s="54">
        <f>J10+J13</f>
        <v>13635.33</v>
      </c>
      <c r="K16" s="54">
        <f t="shared" si="38"/>
        <v>12182</v>
      </c>
      <c r="L16" s="54">
        <f t="shared" si="38"/>
        <v>9452.7900000000009</v>
      </c>
      <c r="M16" s="54">
        <f t="shared" si="38"/>
        <v>17781.79</v>
      </c>
      <c r="N16" s="54">
        <f>N10+N13</f>
        <v>7314.33</v>
      </c>
      <c r="O16" s="54">
        <f t="shared" si="38"/>
        <v>3224.66</v>
      </c>
      <c r="P16" s="54">
        <f t="shared" si="38"/>
        <v>8864.51</v>
      </c>
      <c r="Q16" s="54">
        <f t="shared" si="38"/>
        <v>16024.470000000001</v>
      </c>
      <c r="R16" s="54">
        <f>R10+R13</f>
        <v>301786.8</v>
      </c>
      <c r="S16" s="54">
        <f t="shared" ref="S16:AF16" si="39">S10+S13</f>
        <v>227590.78</v>
      </c>
      <c r="T16" s="54">
        <f t="shared" si="39"/>
        <v>529377.57999999996</v>
      </c>
      <c r="U16" s="54">
        <f t="shared" si="39"/>
        <v>28462.54</v>
      </c>
      <c r="V16" s="54">
        <f t="shared" si="39"/>
        <v>4004.37</v>
      </c>
      <c r="W16" s="54">
        <f t="shared" si="39"/>
        <v>2808.4100000000003</v>
      </c>
      <c r="X16" s="54">
        <f t="shared" si="39"/>
        <v>5752.3499999999995</v>
      </c>
      <c r="Y16" s="54">
        <f>Y10+Y13</f>
        <v>14772.97</v>
      </c>
      <c r="Z16" s="54">
        <f t="shared" si="39"/>
        <v>12919</v>
      </c>
      <c r="AA16" s="54">
        <f t="shared" si="39"/>
        <v>9571.7099999999991</v>
      </c>
      <c r="AB16" s="54">
        <f t="shared" si="39"/>
        <v>19783.8</v>
      </c>
      <c r="AC16" s="54">
        <f>AC10+AC13</f>
        <v>8410.9100000000017</v>
      </c>
      <c r="AD16" s="54">
        <f t="shared" si="39"/>
        <v>4437.9699999999993</v>
      </c>
      <c r="AE16" s="54">
        <f t="shared" si="39"/>
        <v>10055.620000000001</v>
      </c>
      <c r="AF16" s="54">
        <f t="shared" si="39"/>
        <v>18784.68</v>
      </c>
      <c r="AG16" s="54">
        <f>AG10+AG13</f>
        <v>305272.19999999995</v>
      </c>
      <c r="AH16" s="54">
        <f t="shared" ref="AH16:AU16" si="40">AH10+AH13</f>
        <v>221055.58000000002</v>
      </c>
      <c r="AI16" s="54">
        <f t="shared" si="40"/>
        <v>526327.77999999991</v>
      </c>
      <c r="AJ16" s="54">
        <f t="shared" si="40"/>
        <v>27917.379999999994</v>
      </c>
      <c r="AK16" s="54">
        <f t="shared" si="40"/>
        <v>3886.29</v>
      </c>
      <c r="AL16" s="54">
        <f t="shared" si="40"/>
        <v>3312.2299999999996</v>
      </c>
      <c r="AM16" s="54">
        <f t="shared" si="40"/>
        <v>5687.44</v>
      </c>
      <c r="AN16" s="54">
        <f t="shared" si="40"/>
        <v>15649.36</v>
      </c>
      <c r="AO16" s="54">
        <f>AO10+AO13</f>
        <v>13494.67</v>
      </c>
      <c r="AP16" s="54">
        <f t="shared" si="40"/>
        <v>10817.9</v>
      </c>
      <c r="AQ16" s="54">
        <f t="shared" si="40"/>
        <v>20730.91</v>
      </c>
      <c r="AR16" s="54">
        <f t="shared" si="40"/>
        <v>8087.61</v>
      </c>
      <c r="AS16" s="54">
        <f>AS10+AS13</f>
        <v>4116.2599999999993</v>
      </c>
      <c r="AT16" s="54">
        <f t="shared" si="40"/>
        <v>10066.049999999999</v>
      </c>
      <c r="AU16" s="54">
        <f t="shared" si="40"/>
        <v>18736.789999999997</v>
      </c>
      <c r="AV16" s="54">
        <f>AV10+AV13</f>
        <v>430276.62999999989</v>
      </c>
      <c r="AW16" s="54">
        <f t="shared" ref="AW16:BJ16" si="41">AW10+AW13</f>
        <v>217649.73000000004</v>
      </c>
      <c r="AX16" s="54">
        <f t="shared" si="41"/>
        <v>647926.36</v>
      </c>
      <c r="AY16" s="54">
        <f t="shared" si="41"/>
        <v>26362.570000000003</v>
      </c>
      <c r="AZ16" s="54">
        <f t="shared" si="41"/>
        <v>4121.4000000000005</v>
      </c>
      <c r="BA16" s="54">
        <f t="shared" si="41"/>
        <v>3631.2899999999995</v>
      </c>
      <c r="BB16" s="54">
        <f t="shared" si="41"/>
        <v>6419.1100000000006</v>
      </c>
      <c r="BC16" s="54">
        <f>BC10+BC13</f>
        <v>15736.43</v>
      </c>
      <c r="BD16" s="54">
        <f t="shared" si="41"/>
        <v>15263.1</v>
      </c>
      <c r="BE16" s="54">
        <f t="shared" si="41"/>
        <v>11975.369999999999</v>
      </c>
      <c r="BF16" s="54">
        <f>BF10+BF13</f>
        <v>22558.720000000001</v>
      </c>
      <c r="BG16" s="54">
        <f t="shared" si="41"/>
        <v>8333.3000000000011</v>
      </c>
      <c r="BH16" s="54">
        <f>BH10+BH13</f>
        <v>4078.9400000000005</v>
      </c>
      <c r="BI16" s="54">
        <f t="shared" si="41"/>
        <v>8713.1999999999989</v>
      </c>
      <c r="BJ16" s="54">
        <f t="shared" si="41"/>
        <v>17502.429999999997</v>
      </c>
    </row>
    <row r="17" spans="2:62" ht="27" customHeight="1" x14ac:dyDescent="0.25">
      <c r="B17" s="191" t="s">
        <v>79</v>
      </c>
      <c r="C17" s="54"/>
      <c r="D17" s="54">
        <f>'Duty on Electricity '!D7</f>
        <v>34804.074407300002</v>
      </c>
      <c r="E17" s="54">
        <f>'Duty on Electricity '!E7</f>
        <v>34804.074407300002</v>
      </c>
      <c r="F17" s="54">
        <f>'Duty on Electricity '!F7</f>
        <v>7344.8611000000001</v>
      </c>
      <c r="G17" s="54">
        <f>'Duty on Electricity '!G7</f>
        <v>1688.9545000000001</v>
      </c>
      <c r="H17" s="54">
        <f>'Duty on Electricity '!H7</f>
        <v>183.49979999999999</v>
      </c>
      <c r="I17" s="54">
        <f>'Duty on Electricity '!I7</f>
        <v>1969.7355</v>
      </c>
      <c r="J17" s="54">
        <f>'Duty on Electricity '!J7</f>
        <v>1484.9864</v>
      </c>
      <c r="K17" s="54">
        <f>'Duty on Electricity '!K7</f>
        <v>3376.6682000000001</v>
      </c>
      <c r="L17" s="54">
        <f>'Duty on Electricity '!L7</f>
        <v>2590.2865999999999</v>
      </c>
      <c r="M17" s="54">
        <f>'Duty on Electricity '!M7</f>
        <v>2124.1293000000001</v>
      </c>
      <c r="N17" s="54">
        <f>'Duty on Electricity '!N7</f>
        <v>2333.5509999999999</v>
      </c>
      <c r="O17" s="54">
        <f>'Duty on Electricity '!O7</f>
        <v>60.192900000000002</v>
      </c>
      <c r="P17" s="54">
        <f>'Duty on Electricity '!P7</f>
        <v>396.99349999999998</v>
      </c>
      <c r="Q17" s="54">
        <f>'Duty on Electricity '!Q7</f>
        <v>1219.3193000000001</v>
      </c>
      <c r="R17" s="54"/>
      <c r="S17" s="54">
        <f>'Duty on Electricity '!D12</f>
        <v>40345.21520440001</v>
      </c>
      <c r="T17" s="54">
        <f>'Duty on Electricity '!E12</f>
        <v>40345.21520440001</v>
      </c>
      <c r="U17" s="54">
        <f>'Duty on Electricity '!F12</f>
        <v>10085.1227</v>
      </c>
      <c r="V17" s="54">
        <f>'Duty on Electricity '!G12</f>
        <v>1790.2737</v>
      </c>
      <c r="W17" s="54">
        <f>'Duty on Electricity '!H12</f>
        <v>209.06870000000001</v>
      </c>
      <c r="X17" s="54">
        <f>'Duty on Electricity '!I12</f>
        <v>3257.6574000000001</v>
      </c>
      <c r="Y17" s="54">
        <f>'Duty on Electricity '!J12</f>
        <v>2334.0763000000002</v>
      </c>
      <c r="Z17" s="54">
        <f>'Duty on Electricity '!K12</f>
        <v>2147.9483</v>
      </c>
      <c r="AA17" s="54">
        <f>'Duty on Electricity '!L12</f>
        <v>2616.2856999999999</v>
      </c>
      <c r="AB17" s="54">
        <f>'Duty on Electricity '!M12</f>
        <v>2978.2150999999999</v>
      </c>
      <c r="AC17" s="54">
        <f>'Duty on Electricity '!N12</f>
        <v>2675.4108000000001</v>
      </c>
      <c r="AD17" s="54">
        <f>'Duty on Electricity '!O12</f>
        <v>72.753399999999999</v>
      </c>
      <c r="AE17" s="54">
        <f>'Duty on Electricity '!P12</f>
        <v>15.9739</v>
      </c>
      <c r="AF17" s="54">
        <f>'Duty on Electricity '!Q12</f>
        <v>620.9683</v>
      </c>
      <c r="AG17" s="54"/>
      <c r="AH17" s="54">
        <f>'Duty on Electricity '!D17</f>
        <v>40917.962740499999</v>
      </c>
      <c r="AI17" s="54">
        <f>'Duty on Electricity '!E17</f>
        <v>40917.962740499999</v>
      </c>
      <c r="AJ17" s="54">
        <f>'Duty on Electricity '!F17</f>
        <v>9619.0571</v>
      </c>
      <c r="AK17" s="54">
        <f>'Duty on Electricity '!G17</f>
        <v>1837.0037</v>
      </c>
      <c r="AL17" s="54">
        <f>'Duty on Electricity '!H17</f>
        <v>236.2414</v>
      </c>
      <c r="AM17" s="54">
        <f>'Duty on Electricity '!I17</f>
        <v>2819.6704</v>
      </c>
      <c r="AN17" s="54">
        <f>'Duty on Electricity '!J17</f>
        <v>2693.4915999999998</v>
      </c>
      <c r="AO17" s="54">
        <f>'Duty on Electricity '!K17</f>
        <v>2262.7649999999999</v>
      </c>
      <c r="AP17" s="54">
        <f>'Duty on Electricity '!L17</f>
        <v>2267.9965999999999</v>
      </c>
      <c r="AQ17" s="54">
        <f>'Duty on Electricity '!M17</f>
        <v>3452.5016000000001</v>
      </c>
      <c r="AR17" s="54">
        <f>'Duty on Electricity '!N17</f>
        <v>2421.4182999999998</v>
      </c>
      <c r="AS17" s="54">
        <f>'Duty on Electricity '!O17</f>
        <v>194.56360000000001</v>
      </c>
      <c r="AT17" s="54">
        <f>'Duty on Electricity '!P17</f>
        <v>17.068999999999999</v>
      </c>
      <c r="AU17" s="54">
        <f>'Duty on Electricity '!Q17</f>
        <v>574.20190000000002</v>
      </c>
      <c r="AV17" s="54"/>
      <c r="AW17" s="54">
        <f>'Duty on Electricity '!D23</f>
        <v>48141.877100000012</v>
      </c>
      <c r="AX17" s="54">
        <f>'Duty on Electricity '!E23</f>
        <v>48141.877100000012</v>
      </c>
      <c r="AY17" s="54">
        <f>'Duty on Electricity '!F23</f>
        <v>11200</v>
      </c>
      <c r="AZ17" s="54">
        <f>'Duty on Electricity '!G23</f>
        <v>2350</v>
      </c>
      <c r="BA17" s="54">
        <f>'Duty on Electricity '!H23</f>
        <v>498.93630000000002</v>
      </c>
      <c r="BB17" s="54">
        <f>'Duty on Electricity '!I23</f>
        <v>3200</v>
      </c>
      <c r="BC17" s="54">
        <f>'Duty on Electricity '!J23</f>
        <v>2530</v>
      </c>
      <c r="BD17" s="54">
        <f>'Duty on Electricity '!K23</f>
        <v>2800</v>
      </c>
      <c r="BE17" s="54">
        <f>'Duty on Electricity '!L23</f>
        <v>3150</v>
      </c>
      <c r="BF17" s="54">
        <f>'Duty on Electricity '!M23</f>
        <v>4250</v>
      </c>
      <c r="BG17" s="54">
        <f>'Duty on Electricity '!N23</f>
        <v>2694.29</v>
      </c>
      <c r="BH17" s="54">
        <f>'Duty on Electricity '!O23</f>
        <v>219.8569</v>
      </c>
      <c r="BI17" s="54">
        <f>'Duty on Electricity '!P23</f>
        <v>32.909999999999997</v>
      </c>
      <c r="BJ17" s="54">
        <f>'Duty on Electricity '!Q23</f>
        <v>1471.2618</v>
      </c>
    </row>
    <row r="18" spans="2:62" ht="32.25" customHeight="1" x14ac:dyDescent="0.25">
      <c r="B18" s="193" t="s">
        <v>93</v>
      </c>
      <c r="C18" s="181">
        <f>C4+C10+C17</f>
        <v>324814.3144441272</v>
      </c>
      <c r="D18" s="181">
        <f t="shared" ref="D18:Q18" si="42">D4+D10+D17</f>
        <v>236748.57435142715</v>
      </c>
      <c r="E18" s="181">
        <f t="shared" si="42"/>
        <v>561562.88879555429</v>
      </c>
      <c r="F18" s="181">
        <f t="shared" si="42"/>
        <v>33641.725253359422</v>
      </c>
      <c r="G18" s="181">
        <f t="shared" si="42"/>
        <v>6093.006210677524</v>
      </c>
      <c r="H18" s="181">
        <f t="shared" si="42"/>
        <v>3863.1193908065425</v>
      </c>
      <c r="I18" s="181">
        <f t="shared" si="42"/>
        <v>9271.9750986675135</v>
      </c>
      <c r="J18" s="181">
        <f t="shared" si="42"/>
        <v>15120.3164</v>
      </c>
      <c r="K18" s="181">
        <f t="shared" si="42"/>
        <v>15558.6682</v>
      </c>
      <c r="L18" s="181">
        <f t="shared" si="42"/>
        <v>12884.745732578962</v>
      </c>
      <c r="M18" s="181">
        <f t="shared" si="42"/>
        <v>20126.809300000001</v>
      </c>
      <c r="N18" s="181">
        <f t="shared" si="42"/>
        <v>11373.909764065143</v>
      </c>
      <c r="O18" s="181">
        <f t="shared" si="42"/>
        <v>3293.5029</v>
      </c>
      <c r="P18" s="181">
        <f t="shared" si="42"/>
        <v>9408.3979939720812</v>
      </c>
      <c r="Q18" s="181">
        <f t="shared" si="42"/>
        <v>17306.6718</v>
      </c>
      <c r="R18" s="181">
        <f t="shared" ref="R18" si="43">R4+R10+R17</f>
        <v>332768.2845566264</v>
      </c>
      <c r="S18" s="182">
        <f t="shared" ref="S18" si="44">S4+S10+S17</f>
        <v>258857.06036102641</v>
      </c>
      <c r="T18" s="182">
        <f t="shared" ref="T18" si="45">T4+T10+T17</f>
        <v>591625.34491765278</v>
      </c>
      <c r="U18" s="182">
        <f t="shared" ref="U18" si="46">U4+U10+U17</f>
        <v>38696.98756628549</v>
      </c>
      <c r="V18" s="182">
        <f t="shared" ref="V18" si="47">V4+V10+V17</f>
        <v>6371.9247801957517</v>
      </c>
      <c r="W18" s="182">
        <f t="shared" ref="W18:AF18" si="48">W4+W10+W17</f>
        <v>3524.5639819456574</v>
      </c>
      <c r="X18" s="182">
        <f t="shared" si="48"/>
        <v>9241.1230727578295</v>
      </c>
      <c r="Y18" s="182">
        <f t="shared" si="48"/>
        <v>17107.046299999998</v>
      </c>
      <c r="Z18" s="182">
        <f t="shared" si="48"/>
        <v>15066.9483</v>
      </c>
      <c r="AA18" s="182">
        <f t="shared" si="48"/>
        <v>13094.200033272915</v>
      </c>
      <c r="AB18" s="182">
        <f t="shared" si="48"/>
        <v>22880.955099999999</v>
      </c>
      <c r="AC18" s="182">
        <f t="shared" si="48"/>
        <v>12800.336376035197</v>
      </c>
      <c r="AD18" s="182">
        <f t="shared" si="48"/>
        <v>4531.7533999999987</v>
      </c>
      <c r="AE18" s="182">
        <f t="shared" si="48"/>
        <v>10272.199746133569</v>
      </c>
      <c r="AF18" s="182">
        <f t="shared" si="48"/>
        <v>19466.270800000002</v>
      </c>
      <c r="AG18" s="182">
        <f t="shared" ref="AG18:AU18" si="49">AG4+AG10+AG17</f>
        <v>337964.18603035709</v>
      </c>
      <c r="AH18" s="182">
        <f t="shared" si="49"/>
        <v>254540.13007085715</v>
      </c>
      <c r="AI18" s="182">
        <f t="shared" si="49"/>
        <v>592504.31610121427</v>
      </c>
      <c r="AJ18" s="182">
        <f t="shared" si="49"/>
        <v>37685.494478571425</v>
      </c>
      <c r="AK18" s="182">
        <f t="shared" si="49"/>
        <v>6281.6428392857142</v>
      </c>
      <c r="AL18" s="182">
        <f t="shared" si="49"/>
        <v>4082.8845642857136</v>
      </c>
      <c r="AM18" s="182">
        <f t="shared" si="49"/>
        <v>8746.2138392857141</v>
      </c>
      <c r="AN18" s="182">
        <f t="shared" si="49"/>
        <v>18342.851600000002</v>
      </c>
      <c r="AO18" s="182">
        <f t="shared" si="49"/>
        <v>15757.434999999999</v>
      </c>
      <c r="AP18" s="182">
        <f t="shared" si="49"/>
        <v>14038.519553571428</v>
      </c>
      <c r="AQ18" s="182">
        <f t="shared" si="49"/>
        <v>24290.551599999999</v>
      </c>
      <c r="AR18" s="182">
        <f t="shared" si="49"/>
        <v>12398.868103571427</v>
      </c>
      <c r="AS18" s="182">
        <f t="shared" si="49"/>
        <v>4323.2435999999998</v>
      </c>
      <c r="AT18" s="182">
        <f t="shared" si="49"/>
        <v>10241.100451785713</v>
      </c>
      <c r="AU18" s="182">
        <f t="shared" si="49"/>
        <v>19373.151899999997</v>
      </c>
      <c r="AV18" s="181">
        <f t="shared" ref="AV18:BJ18" si="50">AV4+AV10+AV17</f>
        <v>466382.09437293943</v>
      </c>
      <c r="AW18" s="181">
        <f t="shared" si="50"/>
        <v>263586.88477293961</v>
      </c>
      <c r="AX18" s="181">
        <f t="shared" si="50"/>
        <v>729968.97914587904</v>
      </c>
      <c r="AY18" s="181">
        <f t="shared" si="50"/>
        <v>37711.992205393981</v>
      </c>
      <c r="AZ18" s="181">
        <f t="shared" si="50"/>
        <v>7079.5791711029487</v>
      </c>
      <c r="BA18" s="181">
        <f t="shared" si="50"/>
        <v>4896.7834865754248</v>
      </c>
      <c r="BB18" s="181">
        <f t="shared" si="50"/>
        <v>9864.8902039347886</v>
      </c>
      <c r="BC18" s="181">
        <f t="shared" si="50"/>
        <v>18266.43</v>
      </c>
      <c r="BD18" s="181">
        <f t="shared" si="50"/>
        <v>18063.099999999999</v>
      </c>
      <c r="BE18" s="181">
        <f t="shared" si="50"/>
        <v>16307.198936650901</v>
      </c>
      <c r="BF18" s="181">
        <f t="shared" si="50"/>
        <v>26937.5</v>
      </c>
      <c r="BG18" s="181">
        <f t="shared" si="50"/>
        <v>13115.722967394588</v>
      </c>
      <c r="BH18" s="181">
        <f t="shared" si="50"/>
        <v>4302.2469000000001</v>
      </c>
      <c r="BI18" s="181">
        <f t="shared" si="50"/>
        <v>8878.2620018868856</v>
      </c>
      <c r="BJ18" s="181">
        <f t="shared" si="50"/>
        <v>19021.846799999996</v>
      </c>
    </row>
    <row r="19" spans="2:62" x14ac:dyDescent="0.25">
      <c r="B19" s="193" t="s">
        <v>94</v>
      </c>
      <c r="C19" s="181">
        <f>C7+C13</f>
        <v>34263.714999999997</v>
      </c>
      <c r="D19" s="181">
        <f t="shared" ref="D19:BJ19" si="51">D7+D13</f>
        <v>25307.455520868585</v>
      </c>
      <c r="E19" s="181">
        <f t="shared" si="51"/>
        <v>59571.170520868589</v>
      </c>
      <c r="F19" s="181">
        <f t="shared" si="51"/>
        <v>1273.3432588127469</v>
      </c>
      <c r="G19" s="181">
        <f t="shared" si="51"/>
        <v>3081.0235797941341</v>
      </c>
      <c r="H19" s="181">
        <f t="shared" si="51"/>
        <v>3754.4757085166384</v>
      </c>
      <c r="I19" s="181">
        <f t="shared" si="51"/>
        <v>2281.1717525380709</v>
      </c>
      <c r="J19" s="181">
        <f t="shared" si="51"/>
        <v>0</v>
      </c>
      <c r="K19" s="181">
        <f t="shared" si="51"/>
        <v>0</v>
      </c>
      <c r="L19" s="181">
        <f t="shared" si="51"/>
        <v>2439.5531424421883</v>
      </c>
      <c r="M19" s="181">
        <f t="shared" si="51"/>
        <v>596.78</v>
      </c>
      <c r="N19" s="181">
        <f t="shared" si="51"/>
        <v>45.083078764805414</v>
      </c>
      <c r="O19" s="181">
        <f t="shared" si="51"/>
        <v>56.79</v>
      </c>
      <c r="P19" s="181">
        <f t="shared" si="51"/>
        <v>1670.165</v>
      </c>
      <c r="Q19" s="181">
        <f t="shared" si="51"/>
        <v>477.04</v>
      </c>
      <c r="R19" s="181">
        <f t="shared" si="51"/>
        <v>34825.22</v>
      </c>
      <c r="S19" s="182">
        <f t="shared" si="51"/>
        <v>30995.411899566643</v>
      </c>
      <c r="T19" s="182">
        <f t="shared" si="51"/>
        <v>65820.631899566637</v>
      </c>
      <c r="U19" s="182">
        <f t="shared" si="51"/>
        <v>1534.3972511987345</v>
      </c>
      <c r="V19" s="182">
        <f t="shared" si="51"/>
        <v>3519.328049096212</v>
      </c>
      <c r="W19" s="182">
        <f t="shared" si="51"/>
        <v>4032.875578895681</v>
      </c>
      <c r="X19" s="182">
        <f t="shared" si="51"/>
        <v>2648.6357674438532</v>
      </c>
      <c r="Y19" s="182">
        <f t="shared" si="51"/>
        <v>0</v>
      </c>
      <c r="Z19" s="182">
        <f t="shared" si="51"/>
        <v>0</v>
      </c>
      <c r="AA19" s="182">
        <f t="shared" si="51"/>
        <v>2796.5242663283298</v>
      </c>
      <c r="AB19" s="182">
        <f t="shared" si="51"/>
        <v>442.46</v>
      </c>
      <c r="AC19" s="182">
        <f t="shared" si="51"/>
        <v>57.285225797096679</v>
      </c>
      <c r="AD19" s="182">
        <f t="shared" si="51"/>
        <v>58.269999999999996</v>
      </c>
      <c r="AE19" s="182">
        <f t="shared" si="51"/>
        <v>1940.7457608067361</v>
      </c>
      <c r="AF19" s="182">
        <f t="shared" si="51"/>
        <v>399.73</v>
      </c>
      <c r="AG19" s="182">
        <f t="shared" si="51"/>
        <v>29504.65</v>
      </c>
      <c r="AH19" s="182">
        <f t="shared" si="51"/>
        <v>28990.353649999997</v>
      </c>
      <c r="AI19" s="182">
        <f t="shared" si="51"/>
        <v>58495.003649999999</v>
      </c>
      <c r="AJ19" s="182">
        <f t="shared" si="51"/>
        <v>1551.0593200000001</v>
      </c>
      <c r="AK19" s="182">
        <f t="shared" si="51"/>
        <v>3159.7631799999999</v>
      </c>
      <c r="AL19" s="182">
        <f t="shared" si="51"/>
        <v>3717.4817199999998</v>
      </c>
      <c r="AM19" s="182">
        <f t="shared" si="51"/>
        <v>2713.2432600000002</v>
      </c>
      <c r="AN19" s="182">
        <f t="shared" si="51"/>
        <v>0</v>
      </c>
      <c r="AO19" s="182">
        <f t="shared" si="51"/>
        <v>0</v>
      </c>
      <c r="AP19" s="182">
        <f t="shared" si="51"/>
        <v>2810.2965399999998</v>
      </c>
      <c r="AQ19" s="182">
        <f t="shared" si="51"/>
        <v>537.83000000000004</v>
      </c>
      <c r="AR19" s="182">
        <f t="shared" si="51"/>
        <v>77.942900000000009</v>
      </c>
      <c r="AS19" s="182">
        <f t="shared" si="51"/>
        <v>41.07</v>
      </c>
      <c r="AT19" s="182">
        <f t="shared" si="51"/>
        <v>1796.1667300000001</v>
      </c>
      <c r="AU19" s="182">
        <f t="shared" si="51"/>
        <v>489</v>
      </c>
      <c r="AV19" s="181">
        <f t="shared" si="51"/>
        <v>21059.151285183998</v>
      </c>
      <c r="AW19" s="181">
        <f t="shared" si="51"/>
        <v>22884.077645776946</v>
      </c>
      <c r="AX19" s="181">
        <f t="shared" si="51"/>
        <v>43943.22893096094</v>
      </c>
      <c r="AY19" s="181">
        <f t="shared" si="51"/>
        <v>1496.3223502062997</v>
      </c>
      <c r="AZ19" s="181">
        <f t="shared" si="51"/>
        <v>3071.633358176512</v>
      </c>
      <c r="BA19" s="181">
        <f t="shared" si="51"/>
        <v>3397.1622448223811</v>
      </c>
      <c r="BB19" s="181">
        <f t="shared" si="51"/>
        <v>2252.2931420348195</v>
      </c>
      <c r="BC19" s="181">
        <f t="shared" si="51"/>
        <v>0</v>
      </c>
      <c r="BD19" s="181">
        <f t="shared" si="51"/>
        <v>0</v>
      </c>
      <c r="BE19" s="181">
        <f t="shared" si="51"/>
        <v>2702.616045245044</v>
      </c>
      <c r="BF19" s="181">
        <f t="shared" si="51"/>
        <v>511.89</v>
      </c>
      <c r="BG19" s="181">
        <f t="shared" si="51"/>
        <v>138.73261740968098</v>
      </c>
      <c r="BH19" s="181">
        <f t="shared" si="51"/>
        <v>7.9</v>
      </c>
      <c r="BI19" s="181">
        <f t="shared" si="51"/>
        <v>1361.4278878822054</v>
      </c>
      <c r="BJ19" s="181">
        <f t="shared" si="51"/>
        <v>386.94</v>
      </c>
    </row>
    <row r="20" spans="2:62" ht="39.75" customHeight="1" x14ac:dyDescent="0.25">
      <c r="B20" s="193" t="s">
        <v>90</v>
      </c>
      <c r="C20" s="181">
        <f>SUM(C18:C19)</f>
        <v>359078.02944412723</v>
      </c>
      <c r="D20" s="181">
        <f>SUM(D18:D19)</f>
        <v>262056.02987229574</v>
      </c>
      <c r="E20" s="181">
        <f>SUM(E18:E19)</f>
        <v>621134.05931642291</v>
      </c>
      <c r="F20" s="181">
        <f t="shared" ref="F20:H20" si="52">SUM(F18:F19)</f>
        <v>34915.068512172169</v>
      </c>
      <c r="G20" s="181">
        <f t="shared" si="52"/>
        <v>9174.0297904716572</v>
      </c>
      <c r="H20" s="181">
        <f t="shared" si="52"/>
        <v>7617.5950993231809</v>
      </c>
      <c r="I20" s="181">
        <f t="shared" ref="I20" si="53">SUM(I18:I19)</f>
        <v>11553.146851205584</v>
      </c>
      <c r="J20" s="181">
        <f t="shared" ref="J20:K20" si="54">SUM(J18:J19)</f>
        <v>15120.3164</v>
      </c>
      <c r="K20" s="181">
        <f t="shared" si="54"/>
        <v>15558.6682</v>
      </c>
      <c r="L20" s="181">
        <f>SUM(L18:L19)</f>
        <v>15324.29887502115</v>
      </c>
      <c r="M20" s="181">
        <f t="shared" ref="M20" si="55">SUM(M18:M19)</f>
        <v>20723.5893</v>
      </c>
      <c r="N20" s="181">
        <f t="shared" ref="N20" si="56">SUM(N18:N19)</f>
        <v>11418.992842829948</v>
      </c>
      <c r="O20" s="181">
        <f>SUM(O18:O19)</f>
        <v>3350.2928999999999</v>
      </c>
      <c r="P20" s="181">
        <f t="shared" ref="P20" si="57">SUM(P18:P19)</f>
        <v>11078.562993972082</v>
      </c>
      <c r="Q20" s="181">
        <f t="shared" ref="Q20:W20" si="58">SUM(Q18:Q19)</f>
        <v>17783.711800000001</v>
      </c>
      <c r="R20" s="181">
        <f t="shared" si="58"/>
        <v>367593.50455662643</v>
      </c>
      <c r="S20" s="182">
        <f t="shared" si="58"/>
        <v>289852.47226059303</v>
      </c>
      <c r="T20" s="182">
        <f t="shared" si="58"/>
        <v>657445.9768172194</v>
      </c>
      <c r="U20" s="182">
        <f t="shared" si="58"/>
        <v>40231.384817484228</v>
      </c>
      <c r="V20" s="182">
        <f t="shared" si="58"/>
        <v>9891.2528292919633</v>
      </c>
      <c r="W20" s="182">
        <f t="shared" si="58"/>
        <v>7557.4395608413379</v>
      </c>
      <c r="X20" s="182">
        <f t="shared" ref="X20" si="59">SUM(X18:X19)</f>
        <v>11889.758840201683</v>
      </c>
      <c r="Y20" s="182">
        <f t="shared" ref="Y20" si="60">SUM(Y18:Y19)</f>
        <v>17107.046299999998</v>
      </c>
      <c r="Z20" s="182">
        <f t="shared" ref="Z20" si="61">SUM(Z18:Z19)</f>
        <v>15066.9483</v>
      </c>
      <c r="AA20" s="182">
        <f t="shared" ref="AA20" si="62">SUM(AA18:AA19)</f>
        <v>15890.724299601245</v>
      </c>
      <c r="AB20" s="182">
        <f t="shared" ref="AB20" si="63">SUM(AB18:AB19)</f>
        <v>23323.415099999998</v>
      </c>
      <c r="AC20" s="182">
        <f t="shared" ref="AC20" si="64">SUM(AC18:AC19)</f>
        <v>12857.621601832294</v>
      </c>
      <c r="AD20" s="182">
        <f t="shared" ref="AD20" si="65">SUM(AD18:AD19)</f>
        <v>4590.0233999999991</v>
      </c>
      <c r="AE20" s="182">
        <f t="shared" ref="AE20" si="66">SUM(AE18:AE19)</f>
        <v>12212.945506940305</v>
      </c>
      <c r="AF20" s="182">
        <f t="shared" ref="AF20" si="67">SUM(AF18:AF19)</f>
        <v>19866.000800000002</v>
      </c>
      <c r="AG20" s="182">
        <f t="shared" ref="AG20:AI20" si="68">SUM(AG18:AG19)</f>
        <v>367468.83603035711</v>
      </c>
      <c r="AH20" s="182">
        <f t="shared" si="68"/>
        <v>283530.48372085713</v>
      </c>
      <c r="AI20" s="182">
        <f t="shared" si="68"/>
        <v>650999.31975121424</v>
      </c>
      <c r="AJ20" s="182">
        <f t="shared" ref="AJ20" si="69">SUM(AJ18:AJ19)</f>
        <v>39236.553798571425</v>
      </c>
      <c r="AK20" s="182">
        <f t="shared" ref="AK20" si="70">SUM(AK18:AK19)</f>
        <v>9441.4060192857141</v>
      </c>
      <c r="AL20" s="182">
        <f t="shared" ref="AL20" si="71">SUM(AL18:AL19)</f>
        <v>7800.3662842857138</v>
      </c>
      <c r="AM20" s="182">
        <f t="shared" ref="AM20" si="72">SUM(AM18:AM19)</f>
        <v>11459.457099285715</v>
      </c>
      <c r="AN20" s="182">
        <f t="shared" ref="AN20" si="73">SUM(AN18:AN19)</f>
        <v>18342.851600000002</v>
      </c>
      <c r="AO20" s="182">
        <f t="shared" ref="AO20" si="74">SUM(AO18:AO19)</f>
        <v>15757.434999999999</v>
      </c>
      <c r="AP20" s="182">
        <f t="shared" ref="AP20" si="75">SUM(AP18:AP19)</f>
        <v>16848.81609357143</v>
      </c>
      <c r="AQ20" s="182">
        <f t="shared" ref="AQ20" si="76">SUM(AQ18:AQ19)</f>
        <v>24828.381600000001</v>
      </c>
      <c r="AR20" s="182">
        <f t="shared" ref="AR20" si="77">SUM(AR18:AR19)</f>
        <v>12476.811003571427</v>
      </c>
      <c r="AS20" s="182">
        <f t="shared" ref="AS20" si="78">SUM(AS18:AS19)</f>
        <v>4364.3135999999995</v>
      </c>
      <c r="AT20" s="182">
        <f t="shared" ref="AT20" si="79">SUM(AT18:AT19)</f>
        <v>12037.267181785714</v>
      </c>
      <c r="AU20" s="182">
        <f t="shared" ref="AU20:AV20" si="80">SUM(AU18:AU19)</f>
        <v>19862.151899999997</v>
      </c>
      <c r="AV20" s="181">
        <f t="shared" si="80"/>
        <v>487441.24565812346</v>
      </c>
      <c r="AW20" s="181">
        <f t="shared" ref="AW20" si="81">SUM(AW18:AW19)</f>
        <v>286470.96241871658</v>
      </c>
      <c r="AX20" s="181">
        <f t="shared" ref="AX20" si="82">SUM(AX18:AX19)</f>
        <v>773912.20807684003</v>
      </c>
      <c r="AY20" s="181">
        <f t="shared" ref="AY20" si="83">SUM(AY18:AY19)</f>
        <v>39208.314555600278</v>
      </c>
      <c r="AZ20" s="181">
        <f t="shared" ref="AZ20" si="84">SUM(AZ18:AZ19)</f>
        <v>10151.212529279461</v>
      </c>
      <c r="BA20" s="181">
        <f t="shared" ref="BA20" si="85">SUM(BA18:BA19)</f>
        <v>8293.9457313978055</v>
      </c>
      <c r="BB20" s="181">
        <f t="shared" ref="BB20" si="86">SUM(BB18:BB19)</f>
        <v>12117.183345969608</v>
      </c>
      <c r="BC20" s="181">
        <f t="shared" ref="BC20" si="87">SUM(BC18:BC19)</f>
        <v>18266.43</v>
      </c>
      <c r="BD20" s="181">
        <f t="shared" ref="BD20" si="88">SUM(BD18:BD19)</f>
        <v>18063.099999999999</v>
      </c>
      <c r="BE20" s="181">
        <f t="shared" ref="BE20" si="89">SUM(BE18:BE19)</f>
        <v>19009.814981895943</v>
      </c>
      <c r="BF20" s="181">
        <f t="shared" ref="BF20" si="90">SUM(BF18:BF19)</f>
        <v>27449.39</v>
      </c>
      <c r="BG20" s="181">
        <f t="shared" ref="BG20" si="91">SUM(BG18:BG19)</f>
        <v>13254.455584804269</v>
      </c>
      <c r="BH20" s="181">
        <f t="shared" ref="BH20" si="92">SUM(BH18:BH19)</f>
        <v>4310.1468999999997</v>
      </c>
      <c r="BI20" s="181">
        <f t="shared" ref="BI20" si="93">SUM(BI18:BI19)</f>
        <v>10239.689889769092</v>
      </c>
      <c r="BJ20" s="181">
        <f t="shared" ref="BJ20" si="94">SUM(BJ18:BJ19)</f>
        <v>19408.786799999994</v>
      </c>
    </row>
    <row r="21" spans="2:62" ht="39.75" customHeight="1" x14ac:dyDescent="0.25">
      <c r="B21" s="193" t="s">
        <v>98</v>
      </c>
      <c r="C21" s="181"/>
      <c r="D21" s="182">
        <f>'TaxNT&amp;TotRevenues-Select states'!C5</f>
        <v>1735645.5979212001</v>
      </c>
      <c r="E21" s="182">
        <f>'TaxNT&amp;TotRevenues-Select states'!D5</f>
        <v>0</v>
      </c>
      <c r="F21" s="182">
        <f>'TaxNT&amp;TotRevenues-Select states'!E5</f>
        <v>205151.06479999999</v>
      </c>
      <c r="G21" s="182">
        <f>'TaxNT&amp;TotRevenues-Select states'!F5</f>
        <v>40649.491800000003</v>
      </c>
      <c r="H21" s="182">
        <f>'TaxNT&amp;TotRevenues-Select states'!G5</f>
        <v>33497.071343199998</v>
      </c>
      <c r="I21" s="182">
        <f>'TaxNT&amp;TotRevenues-Select states'!H5</f>
        <v>59185.874500000013</v>
      </c>
      <c r="J21" s="182">
        <f>'TaxNT&amp;TotRevenues-Select states'!I5</f>
        <v>118882.3391</v>
      </c>
      <c r="K21" s="182">
        <f>'TaxNT&amp;TotRevenues-Select states'!J5</f>
        <v>87633.4234</v>
      </c>
      <c r="L21" s="182">
        <f>'TaxNT&amp;TotRevenues-Select states'!K5</f>
        <v>95663.916700000002</v>
      </c>
      <c r="M21" s="182">
        <f>'TaxNT&amp;TotRevenues-Select states'!L5</f>
        <v>218332.14439999999</v>
      </c>
      <c r="N21" s="182">
        <f>'TaxNT&amp;TotRevenues-Select states'!M5</f>
        <v>102041.6718308</v>
      </c>
      <c r="O21" s="182">
        <f>'TaxNT&amp;TotRevenues-Select states'!N5</f>
        <v>35517.060299999997</v>
      </c>
      <c r="P21" s="182">
        <f>'TaxNT&amp;TotRevenues-Select states'!O5</f>
        <v>72939.895599999989</v>
      </c>
      <c r="Q21" s="182">
        <f>'TaxNT&amp;TotRevenues-Select states'!P5</f>
        <v>120836.3135</v>
      </c>
      <c r="R21" s="181"/>
      <c r="S21" s="183">
        <f>'TaxNT&amp;TotRevenues-Select states'!C11</f>
        <v>1961739.0985320001</v>
      </c>
      <c r="T21" s="183">
        <f>'TaxNT&amp;TotRevenues-Select states'!D11</f>
        <v>0</v>
      </c>
      <c r="U21" s="183">
        <f>'TaxNT&amp;TotRevenues-Select states'!E11</f>
        <v>229490.57819999999</v>
      </c>
      <c r="V21" s="183">
        <f>'TaxNT&amp;TotRevenues-Select states'!F11</f>
        <v>44885.943900000013</v>
      </c>
      <c r="W21" s="183">
        <f>'TaxNT&amp;TotRevenues-Select states'!G11</f>
        <v>38658.194425000002</v>
      </c>
      <c r="X21" s="183">
        <f>'TaxNT&amp;TotRevenues-Select states'!H11</f>
        <v>65672.058199999999</v>
      </c>
      <c r="Y21" s="183">
        <f>'TaxNT&amp;TotRevenues-Select states'!I11</f>
        <v>132724.5416</v>
      </c>
      <c r="Z21" s="183">
        <f>'TaxNT&amp;TotRevenues-Select states'!J11</f>
        <v>99232.690300000017</v>
      </c>
      <c r="AA21" s="183">
        <f>'TaxNT&amp;TotRevenues-Select states'!K11</f>
        <v>108479.5812</v>
      </c>
      <c r="AB21" s="183">
        <f>'TaxNT&amp;TotRevenues-Select states'!L11</f>
        <v>256888.31580000001</v>
      </c>
      <c r="AC21" s="183">
        <f>'TaxNT&amp;TotRevenues-Select states'!M11</f>
        <v>116507.9960648</v>
      </c>
      <c r="AD21" s="183">
        <f>'TaxNT&amp;TotRevenues-Select states'!N11</f>
        <v>41140.698499999999</v>
      </c>
      <c r="AE21" s="183">
        <f>'TaxNT&amp;TotRevenues-Select states'!O11</f>
        <v>83234.949200000003</v>
      </c>
      <c r="AF21" s="183">
        <f>'TaxNT&amp;TotRevenues-Select states'!P11</f>
        <v>136172.9314</v>
      </c>
      <c r="AG21" s="182"/>
      <c r="AH21" s="183">
        <f>'TaxNT&amp;TotRevenues-Select states'!C17</f>
        <v>1874679.4738574999</v>
      </c>
      <c r="AI21" s="183">
        <f>'TaxNT&amp;TotRevenues-Select states'!D17</f>
        <v>0</v>
      </c>
      <c r="AJ21" s="183">
        <f>'TaxNT&amp;TotRevenues-Select states'!E17</f>
        <v>225167.20269999999</v>
      </c>
      <c r="AK21" s="183">
        <f>'TaxNT&amp;TotRevenues-Select states'!F17</f>
        <v>42323.6875</v>
      </c>
      <c r="AL21" s="183">
        <f>'TaxNT&amp;TotRevenues-Select states'!G17</f>
        <v>37364.494200000001</v>
      </c>
      <c r="AM21" s="183">
        <f>'TaxNT&amp;TotRevenues-Select states'!H17</f>
        <v>62768.448499999999</v>
      </c>
      <c r="AN21" s="183">
        <f>'TaxNT&amp;TotRevenues-Select states'!I17</f>
        <v>133281.7879</v>
      </c>
      <c r="AO21" s="183">
        <f>'TaxNT&amp;TotRevenues-Select states'!J17</f>
        <v>95294.121700000003</v>
      </c>
      <c r="AP21" s="183">
        <f>'TaxNT&amp;TotRevenues-Select states'!K17</f>
        <v>105341.3017</v>
      </c>
      <c r="AQ21" s="183">
        <f>'TaxNT&amp;TotRevenues-Select states'!L17</f>
        <v>240644.1355</v>
      </c>
      <c r="AR21" s="183">
        <f>'TaxNT&amp;TotRevenues-Select states'!M17</f>
        <v>108717.771077</v>
      </c>
      <c r="AS21" s="183">
        <f>'TaxNT&amp;TotRevenues-Select states'!N17</f>
        <v>38250.132400000002</v>
      </c>
      <c r="AT21" s="183">
        <f>'TaxNT&amp;TotRevenues-Select states'!O17</f>
        <v>83585.076000000001</v>
      </c>
      <c r="AU21" s="183">
        <f>'TaxNT&amp;TotRevenues-Select states'!P17</f>
        <v>133854.69399999999</v>
      </c>
      <c r="AV21" s="181"/>
      <c r="AW21" s="183">
        <f>'TaxNT&amp;TotRevenues-Select states'!C23</f>
        <v>1831093.3476</v>
      </c>
      <c r="AX21" s="183">
        <f>'TaxNT&amp;TotRevenues-Select states'!D23</f>
        <v>0</v>
      </c>
      <c r="AY21" s="183">
        <f>'TaxNT&amp;TotRevenues-Select states'!E23</f>
        <v>218262.64</v>
      </c>
      <c r="AZ21" s="183">
        <f>'TaxNT&amp;TotRevenues-Select states'!F23</f>
        <v>41348.612999999998</v>
      </c>
      <c r="BA21" s="183">
        <f>'TaxNT&amp;TotRevenues-Select states'!G23</f>
        <v>39070.953000000001</v>
      </c>
      <c r="BB21" s="183">
        <f>'TaxNT&amp;TotRevenues-Select states'!H23</f>
        <v>57959.63</v>
      </c>
      <c r="BC21" s="183">
        <f>'TaxNT&amp;TotRevenues-Select states'!I23</f>
        <v>114994.9375</v>
      </c>
      <c r="BD21" s="183">
        <f>'TaxNT&amp;TotRevenues-Select states'!J23</f>
        <v>101770.0475</v>
      </c>
      <c r="BE21" s="183">
        <f>'TaxNT&amp;TotRevenues-Select states'!K23</f>
        <v>96520.58</v>
      </c>
      <c r="BF21" s="183">
        <f>'TaxNT&amp;TotRevenues-Select states'!L23</f>
        <v>223485.01</v>
      </c>
      <c r="BG21" s="183">
        <f>'TaxNT&amp;TotRevenues-Select states'!M23</f>
        <v>104623.59819999999</v>
      </c>
      <c r="BH21" s="183">
        <f>'TaxNT&amp;TotRevenues-Select states'!N23</f>
        <v>45453.089699999997</v>
      </c>
      <c r="BI21" s="183">
        <f>'TaxNT&amp;TotRevenues-Select states'!O23</f>
        <v>87926.9</v>
      </c>
      <c r="BJ21" s="183">
        <f>'TaxNT&amp;TotRevenues-Select states'!P23</f>
        <v>133008.432</v>
      </c>
    </row>
    <row r="22" spans="2:62" ht="39.75" customHeight="1" x14ac:dyDescent="0.25">
      <c r="B22" s="193" t="s">
        <v>121</v>
      </c>
      <c r="C22" s="181"/>
      <c r="D22" s="182">
        <f>'TaxNT&amp;TotRevenues-Select states'!C6</f>
        <v>585595.72940890002</v>
      </c>
      <c r="E22" s="182">
        <f>'TaxNT&amp;TotRevenues-Select states'!D6</f>
        <v>0</v>
      </c>
      <c r="F22" s="182">
        <f>'TaxNT&amp;TotRevenues-Select states'!E6</f>
        <v>38502.495499999997</v>
      </c>
      <c r="G22" s="182">
        <f>'TaxNT&amp;TotRevenues-Select states'!F6</f>
        <v>18997.5834</v>
      </c>
      <c r="H22" s="182">
        <f>'TaxNT&amp;TotRevenues-Select states'!G6</f>
        <v>19258.960500000001</v>
      </c>
      <c r="I22" s="182">
        <f>'TaxNT&amp;TotRevenues-Select states'!H6</f>
        <v>26018.4185</v>
      </c>
      <c r="J22" s="182">
        <f>'TaxNT&amp;TotRevenues-Select states'!I6</f>
        <v>28117.308799999999</v>
      </c>
      <c r="K22" s="182">
        <f>'TaxNT&amp;TotRevenues-Select states'!J6</f>
        <v>39673.758300000001</v>
      </c>
      <c r="L22" s="182">
        <f>'TaxNT&amp;TotRevenues-Select states'!K6</f>
        <v>39211.472700000013</v>
      </c>
      <c r="M22" s="182">
        <f>'TaxNT&amp;TotRevenues-Select states'!L6</f>
        <v>60443.306799999998</v>
      </c>
      <c r="N22" s="182">
        <f>'TaxNT&amp;TotRevenues-Select states'!M6</f>
        <v>29228.713970500001</v>
      </c>
      <c r="O22" s="182">
        <f>'TaxNT&amp;TotRevenues-Select states'!N6</f>
        <v>18613.878100000002</v>
      </c>
      <c r="P22" s="182">
        <f>'TaxNT&amp;TotRevenues-Select states'!O6</f>
        <v>15884.195900000001</v>
      </c>
      <c r="Q22" s="182">
        <f>'TaxNT&amp;TotRevenues-Select states'!P6</f>
        <v>25443.435700000002</v>
      </c>
      <c r="R22" s="181"/>
      <c r="S22" s="183">
        <f>'TaxNT&amp;TotRevenues-Select states'!C12</f>
        <v>658614.04721510003</v>
      </c>
      <c r="T22" s="183">
        <f>'TaxNT&amp;TotRevenues-Select states'!D12</f>
        <v>0</v>
      </c>
      <c r="U22" s="183">
        <f>'TaxNT&amp;TotRevenues-Select states'!E12</f>
        <v>49505.694599999988</v>
      </c>
      <c r="V22" s="183">
        <f>'TaxNT&amp;TotRevenues-Select states'!F12</f>
        <v>20208.982100000001</v>
      </c>
      <c r="W22" s="183">
        <f>'TaxNT&amp;TotRevenues-Select states'!G12</f>
        <v>17493.4937035</v>
      </c>
      <c r="X22" s="183">
        <f>'TaxNT&amp;TotRevenues-Select states'!H12</f>
        <v>33874.0576</v>
      </c>
      <c r="Y22" s="183">
        <f>'TaxNT&amp;TotRevenues-Select states'!I12</f>
        <v>32254.117399999999</v>
      </c>
      <c r="Z22" s="183">
        <f>'TaxNT&amp;TotRevenues-Select states'!J12</f>
        <v>38640.329899999997</v>
      </c>
      <c r="AA22" s="183">
        <f>'TaxNT&amp;TotRevenues-Select states'!K12</f>
        <v>41912.196799999998</v>
      </c>
      <c r="AB22" s="183">
        <f>'TaxNT&amp;TotRevenues-Select states'!L12</f>
        <v>73089.194499999998</v>
      </c>
      <c r="AC22" s="183">
        <f>'TaxNT&amp;TotRevenues-Select states'!M12</f>
        <v>29467.252199999999</v>
      </c>
      <c r="AD22" s="183">
        <f>'TaxNT&amp;TotRevenues-Select states'!N12</f>
        <v>22338.4588</v>
      </c>
      <c r="AE22" s="183">
        <f>'TaxNT&amp;TotRevenues-Select states'!O12</f>
        <v>18185.212100000001</v>
      </c>
      <c r="AF22" s="183">
        <f>'TaxNT&amp;TotRevenues-Select states'!P12</f>
        <v>37568.225300000013</v>
      </c>
      <c r="AG22" s="182"/>
      <c r="AH22" s="183">
        <f>'TaxNT&amp;TotRevenues-Select states'!C18</f>
        <v>795458.19217627298</v>
      </c>
      <c r="AI22" s="183">
        <f>'TaxNT&amp;TotRevenues-Select states'!D18</f>
        <v>0</v>
      </c>
      <c r="AJ22" s="183">
        <f>'TaxNT&amp;TotRevenues-Select states'!E18</f>
        <v>58022.373800000001</v>
      </c>
      <c r="AK22" s="183">
        <f>'TaxNT&amp;TotRevenues-Select states'!F18</f>
        <v>21545.007600000001</v>
      </c>
      <c r="AL22" s="183">
        <f>'TaxNT&amp;TotRevenues-Select states'!G18</f>
        <v>21052.649600000001</v>
      </c>
      <c r="AM22" s="183">
        <f>'TaxNT&amp;TotRevenues-Select states'!H18</f>
        <v>38799.297500000001</v>
      </c>
      <c r="AN22" s="183">
        <f>'TaxNT&amp;TotRevenues-Select states'!I18</f>
        <v>42161.006600000001</v>
      </c>
      <c r="AO22" s="183">
        <f>'TaxNT&amp;TotRevenues-Select states'!J18</f>
        <v>44819.685399999988</v>
      </c>
      <c r="AP22" s="183">
        <f>'TaxNT&amp;TotRevenues-Select states'!K18</f>
        <v>42302.049099999997</v>
      </c>
      <c r="AQ22" s="183">
        <f>'TaxNT&amp;TotRevenues-Select states'!L18</f>
        <v>125749.0468</v>
      </c>
      <c r="AR22" s="183">
        <f>'TaxNT&amp;TotRevenues-Select states'!M18</f>
        <v>34196.4403532</v>
      </c>
      <c r="AS22" s="183">
        <f>'TaxNT&amp;TotRevenues-Select states'!N18</f>
        <v>26244.952300000001</v>
      </c>
      <c r="AT22" s="183">
        <f>'TaxNT&amp;TotRevenues-Select states'!O18</f>
        <v>18958.742300000002</v>
      </c>
      <c r="AU22" s="183">
        <f>'TaxNT&amp;TotRevenues-Select states'!P18</f>
        <v>40671.212099999997</v>
      </c>
      <c r="AV22" s="181"/>
      <c r="AW22" s="183">
        <f>'TaxNT&amp;TotRevenues-Select states'!C24</f>
        <v>959890.21550000005</v>
      </c>
      <c r="AX22" s="183">
        <f>'TaxNT&amp;TotRevenues-Select states'!D24</f>
        <v>0</v>
      </c>
      <c r="AY22" s="183">
        <f>'TaxNT&amp;TotRevenues-Select states'!E24</f>
        <v>71235.127200000003</v>
      </c>
      <c r="AZ22" s="183">
        <f>'TaxNT&amp;TotRevenues-Select states'!F24</f>
        <v>26995</v>
      </c>
      <c r="BA22" s="183">
        <f>'TaxNT&amp;TotRevenues-Select states'!G24</f>
        <v>27881.093700000001</v>
      </c>
      <c r="BB22" s="183">
        <f>'TaxNT&amp;TotRevenues-Select states'!H24</f>
        <v>49240.37</v>
      </c>
      <c r="BC22" s="183">
        <f>'TaxNT&amp;TotRevenues-Select states'!I24</f>
        <v>44714.109900000003</v>
      </c>
      <c r="BD22" s="183">
        <f>'TaxNT&amp;TotRevenues-Select states'!J24</f>
        <v>46210.141099999993</v>
      </c>
      <c r="BE22" s="183">
        <f>'TaxNT&amp;TotRevenues-Select states'!K24</f>
        <v>40648.737300000001</v>
      </c>
      <c r="BF22" s="183">
        <f>'TaxNT&amp;TotRevenues-Select states'!L24</f>
        <v>83316.649999999994</v>
      </c>
      <c r="BG22" s="183">
        <f>'TaxNT&amp;TotRevenues-Select states'!M24</f>
        <v>41347.392899999999</v>
      </c>
      <c r="BH22" s="183">
        <f>'TaxNT&amp;TotRevenues-Select states'!N24</f>
        <v>44329.839399999997</v>
      </c>
      <c r="BI22" s="183">
        <f>'TaxNT&amp;TotRevenues-Select states'!O24</f>
        <v>29830.94</v>
      </c>
      <c r="BJ22" s="183">
        <f>'TaxNT&amp;TotRevenues-Select states'!P24</f>
        <v>47692.192799999997</v>
      </c>
    </row>
    <row r="23" spans="2:62" ht="39.75" customHeight="1" x14ac:dyDescent="0.25">
      <c r="B23" s="193" t="s">
        <v>100</v>
      </c>
      <c r="C23" s="181"/>
      <c r="D23" s="182">
        <f>SUM(D21:D22)</f>
        <v>2321241.3273301004</v>
      </c>
      <c r="E23" s="182">
        <f>'TaxNT&amp;TotRevenues-Select states'!D7</f>
        <v>0</v>
      </c>
      <c r="F23" s="182">
        <f t="shared" ref="F23:Q23" si="95">SUM(F21:F22)</f>
        <v>243653.56029999998</v>
      </c>
      <c r="G23" s="182">
        <f t="shared" si="95"/>
        <v>59647.075200000007</v>
      </c>
      <c r="H23" s="182">
        <f t="shared" si="95"/>
        <v>52756.031843199999</v>
      </c>
      <c r="I23" s="182">
        <f t="shared" si="95"/>
        <v>85204.293000000005</v>
      </c>
      <c r="J23" s="182">
        <f t="shared" si="95"/>
        <v>146999.64789999998</v>
      </c>
      <c r="K23" s="182">
        <f t="shared" si="95"/>
        <v>127307.1817</v>
      </c>
      <c r="L23" s="182">
        <f t="shared" si="95"/>
        <v>134875.38940000001</v>
      </c>
      <c r="M23" s="182">
        <f t="shared" si="95"/>
        <v>278775.45120000001</v>
      </c>
      <c r="N23" s="182">
        <f t="shared" si="95"/>
        <v>131270.3858013</v>
      </c>
      <c r="O23" s="182">
        <f t="shared" si="95"/>
        <v>54130.938399999999</v>
      </c>
      <c r="P23" s="182">
        <f t="shared" si="95"/>
        <v>88824.091499999995</v>
      </c>
      <c r="Q23" s="182">
        <f t="shared" si="95"/>
        <v>146279.74920000002</v>
      </c>
      <c r="R23" s="181"/>
      <c r="S23" s="183">
        <f>SUM(S21:S22)</f>
        <v>2620353.1457471</v>
      </c>
      <c r="T23" s="183">
        <f>'TaxNT&amp;TotRevenues-Select states'!D13</f>
        <v>0</v>
      </c>
      <c r="U23" s="183">
        <f t="shared" ref="U23:AF23" si="96">SUM(U21:U22)</f>
        <v>278996.27279999998</v>
      </c>
      <c r="V23" s="183">
        <f t="shared" si="96"/>
        <v>65094.926000000014</v>
      </c>
      <c r="W23" s="183">
        <f t="shared" si="96"/>
        <v>56151.688128499998</v>
      </c>
      <c r="X23" s="183">
        <f t="shared" si="96"/>
        <v>99546.1158</v>
      </c>
      <c r="Y23" s="183">
        <f t="shared" si="96"/>
        <v>164978.65899999999</v>
      </c>
      <c r="Z23" s="183">
        <f t="shared" si="96"/>
        <v>137873.02020000003</v>
      </c>
      <c r="AA23" s="183">
        <f t="shared" si="96"/>
        <v>150391.77799999999</v>
      </c>
      <c r="AB23" s="183">
        <f t="shared" si="96"/>
        <v>329977.51030000002</v>
      </c>
      <c r="AC23" s="183">
        <f t="shared" si="96"/>
        <v>145975.2482648</v>
      </c>
      <c r="AD23" s="183">
        <f t="shared" si="96"/>
        <v>63479.157299999999</v>
      </c>
      <c r="AE23" s="183">
        <f t="shared" si="96"/>
        <v>101420.16130000001</v>
      </c>
      <c r="AF23" s="183">
        <f t="shared" si="96"/>
        <v>173741.15670000002</v>
      </c>
      <c r="AG23" s="182"/>
      <c r="AH23" s="183">
        <f>SUM(AH21:AH22)</f>
        <v>2670137.6660337728</v>
      </c>
      <c r="AI23" s="183">
        <f>'TaxNT&amp;TotRevenues-Select states'!D19</f>
        <v>0</v>
      </c>
      <c r="AJ23" s="183">
        <f t="shared" ref="AJ23:AU23" si="97">SUM(AJ21:AJ22)</f>
        <v>283189.57649999997</v>
      </c>
      <c r="AK23" s="183">
        <f t="shared" si="97"/>
        <v>63868.695099999997</v>
      </c>
      <c r="AL23" s="183">
        <f t="shared" si="97"/>
        <v>58417.143800000005</v>
      </c>
      <c r="AM23" s="183">
        <f t="shared" si="97"/>
        <v>101567.746</v>
      </c>
      <c r="AN23" s="183">
        <f t="shared" si="97"/>
        <v>175442.79449999999</v>
      </c>
      <c r="AO23" s="183">
        <f t="shared" si="97"/>
        <v>140113.80709999998</v>
      </c>
      <c r="AP23" s="183">
        <f t="shared" si="97"/>
        <v>147643.35079999999</v>
      </c>
      <c r="AQ23" s="183">
        <f t="shared" si="97"/>
        <v>366393.18229999999</v>
      </c>
      <c r="AR23" s="183">
        <f t="shared" si="97"/>
        <v>142914.2114302</v>
      </c>
      <c r="AS23" s="183">
        <f t="shared" si="97"/>
        <v>64495.084700000007</v>
      </c>
      <c r="AT23" s="183">
        <f t="shared" si="97"/>
        <v>102543.8183</v>
      </c>
      <c r="AU23" s="183">
        <f t="shared" si="97"/>
        <v>174525.90609999999</v>
      </c>
      <c r="AV23" s="181"/>
      <c r="AW23" s="183">
        <f>SUM(AW21:AW22)</f>
        <v>2790983.5630999999</v>
      </c>
      <c r="AX23" s="183">
        <f>SUM(AX21:AX22)</f>
        <v>0</v>
      </c>
      <c r="AY23" s="183">
        <f t="shared" ref="AY23:BA23" si="98">SUM(AY21:AY22)</f>
        <v>289497.7672</v>
      </c>
      <c r="AZ23" s="183">
        <f t="shared" si="98"/>
        <v>68343.612999999998</v>
      </c>
      <c r="BA23" s="183">
        <f t="shared" si="98"/>
        <v>66952.046700000006</v>
      </c>
      <c r="BB23" s="183">
        <f>SUM(BB21:BB22)</f>
        <v>107200</v>
      </c>
      <c r="BC23" s="183">
        <f>SUM(BC21:BC22)</f>
        <v>159709.04740000001</v>
      </c>
      <c r="BD23" s="183">
        <f t="shared" ref="BD23" si="99">SUM(BD21:BD22)</f>
        <v>147980.18859999999</v>
      </c>
      <c r="BE23" s="183">
        <f>SUM(BE21:BE22)</f>
        <v>137169.3173</v>
      </c>
      <c r="BF23" s="183">
        <f>SUM(BF21:BF22)</f>
        <v>306801.66000000003</v>
      </c>
      <c r="BG23" s="183">
        <f t="shared" ref="BG23" si="100">SUM(BG21:BG22)</f>
        <v>145970.99109999998</v>
      </c>
      <c r="BH23" s="183">
        <f>SUM(BH21:BH22)</f>
        <v>89782.929099999994</v>
      </c>
      <c r="BI23" s="183">
        <f>SUM(BI21:BI22)</f>
        <v>117757.84</v>
      </c>
      <c r="BJ23" s="183">
        <f t="shared" ref="BJ23" si="101">SUM(BJ21:BJ22)</f>
        <v>180700.62479999999</v>
      </c>
    </row>
    <row r="24" spans="2:62" ht="39.75" customHeight="1" x14ac:dyDescent="0.25">
      <c r="B24" s="190" t="s">
        <v>106</v>
      </c>
      <c r="C24" s="181"/>
      <c r="D24" s="184">
        <f>D18/D21</f>
        <v>0.13640375352836043</v>
      </c>
      <c r="E24" s="181"/>
      <c r="F24" s="184">
        <f>F18/F21</f>
        <v>0.16398513595898931</v>
      </c>
      <c r="G24" s="184">
        <f t="shared" ref="G24:Q24" si="102">G18/G21</f>
        <v>0.14989132559530605</v>
      </c>
      <c r="H24" s="184">
        <f t="shared" si="102"/>
        <v>0.11532707893255172</v>
      </c>
      <c r="I24" s="184">
        <f t="shared" si="102"/>
        <v>0.15665858073394712</v>
      </c>
      <c r="J24" s="184">
        <f t="shared" si="102"/>
        <v>0.12718723836079029</v>
      </c>
      <c r="K24" s="184">
        <f t="shared" si="102"/>
        <v>0.17754262696075387</v>
      </c>
      <c r="L24" s="184">
        <f t="shared" si="102"/>
        <v>0.13468762493788802</v>
      </c>
      <c r="M24" s="184">
        <f t="shared" si="102"/>
        <v>9.2184361378901028E-2</v>
      </c>
      <c r="N24" s="184">
        <f t="shared" si="102"/>
        <v>0.11146338118533326</v>
      </c>
      <c r="O24" s="184">
        <f t="shared" si="102"/>
        <v>9.2730166071768053E-2</v>
      </c>
      <c r="P24" s="184">
        <f t="shared" si="102"/>
        <v>0.12898836660758919</v>
      </c>
      <c r="Q24" s="184">
        <f t="shared" si="102"/>
        <v>0.14322409628956448</v>
      </c>
      <c r="R24" s="181"/>
      <c r="S24" s="185">
        <f>S18/S21</f>
        <v>0.13195284763133547</v>
      </c>
      <c r="T24" s="182"/>
      <c r="U24" s="185">
        <f>U18/U21</f>
        <v>0.1686212474159233</v>
      </c>
      <c r="V24" s="185">
        <f t="shared" ref="V24:AF24" si="103">V18/V21</f>
        <v>0.14195813269275484</v>
      </c>
      <c r="W24" s="185">
        <f t="shared" si="103"/>
        <v>9.1172493552009889E-2</v>
      </c>
      <c r="X24" s="185">
        <f t="shared" si="103"/>
        <v>0.1407162090856752</v>
      </c>
      <c r="Y24" s="185">
        <f t="shared" si="103"/>
        <v>0.12889135719569136</v>
      </c>
      <c r="Z24" s="185">
        <f t="shared" si="103"/>
        <v>0.15183452403083741</v>
      </c>
      <c r="AA24" s="185">
        <f t="shared" si="103"/>
        <v>0.12070658725287294</v>
      </c>
      <c r="AB24" s="185">
        <f t="shared" si="103"/>
        <v>8.9069660598397674E-2</v>
      </c>
      <c r="AC24" s="185">
        <f t="shared" si="103"/>
        <v>0.10986659120731801</v>
      </c>
      <c r="AD24" s="185">
        <f t="shared" si="103"/>
        <v>0.11015256340385175</v>
      </c>
      <c r="AE24" s="185">
        <f t="shared" si="103"/>
        <v>0.12341209846180297</v>
      </c>
      <c r="AF24" s="185">
        <f t="shared" si="103"/>
        <v>0.14295257214386442</v>
      </c>
      <c r="AG24" s="182"/>
      <c r="AH24" s="185">
        <f t="shared" ref="AH24:AJ24" si="104">AH18/AH21</f>
        <v>0.13577794690795528</v>
      </c>
      <c r="AI24" s="182"/>
      <c r="AJ24" s="185">
        <f t="shared" si="104"/>
        <v>0.16736671249933963</v>
      </c>
      <c r="AK24" s="185">
        <f t="shared" ref="AK24:AU24" si="105">AK18/AK21</f>
        <v>0.14841908185069447</v>
      </c>
      <c r="AL24" s="185">
        <f t="shared" si="105"/>
        <v>0.10927177395822245</v>
      </c>
      <c r="AM24" s="185">
        <f t="shared" si="105"/>
        <v>0.1393409276204384</v>
      </c>
      <c r="AN24" s="185">
        <f t="shared" si="105"/>
        <v>0.13762459139400546</v>
      </c>
      <c r="AO24" s="185">
        <f t="shared" si="105"/>
        <v>0.16535579234999129</v>
      </c>
      <c r="AP24" s="185">
        <f t="shared" si="105"/>
        <v>0.13326700284710294</v>
      </c>
      <c r="AQ24" s="185">
        <f t="shared" si="105"/>
        <v>0.10093971976308559</v>
      </c>
      <c r="AR24" s="185">
        <f t="shared" si="105"/>
        <v>0.11404637880949432</v>
      </c>
      <c r="AS24" s="185">
        <f t="shared" si="105"/>
        <v>0.11302558523954284</v>
      </c>
      <c r="AT24" s="185">
        <f t="shared" si="105"/>
        <v>0.12252307399691438</v>
      </c>
      <c r="AU24" s="185">
        <f t="shared" si="105"/>
        <v>0.1447327047044013</v>
      </c>
      <c r="AV24" s="181"/>
      <c r="AW24" s="184">
        <f t="shared" ref="AW24" si="106">AW18/AW21</f>
        <v>0.14395054469419646</v>
      </c>
      <c r="AX24" s="181"/>
      <c r="AY24" s="184">
        <f t="shared" ref="AY24:BJ24" si="107">AY18/AY21</f>
        <v>0.17278262649711365</v>
      </c>
      <c r="AZ24" s="184">
        <f t="shared" si="107"/>
        <v>0.17121684761476641</v>
      </c>
      <c r="BA24" s="184">
        <f t="shared" si="107"/>
        <v>0.1253305361293702</v>
      </c>
      <c r="BB24" s="184">
        <f t="shared" si="107"/>
        <v>0.17020278086548843</v>
      </c>
      <c r="BC24" s="184">
        <f t="shared" si="107"/>
        <v>0.15884551439492717</v>
      </c>
      <c r="BD24" s="184">
        <f t="shared" si="107"/>
        <v>0.17748935412455219</v>
      </c>
      <c r="BE24" s="184">
        <f t="shared" si="107"/>
        <v>0.16895048637970161</v>
      </c>
      <c r="BF24" s="184">
        <f t="shared" si="107"/>
        <v>0.12053381119386933</v>
      </c>
      <c r="BG24" s="184">
        <f t="shared" si="107"/>
        <v>0.12536103893427925</v>
      </c>
      <c r="BH24" s="184">
        <f t="shared" si="107"/>
        <v>9.4652463196577816E-2</v>
      </c>
      <c r="BI24" s="184">
        <f t="shared" si="107"/>
        <v>0.10097321754647197</v>
      </c>
      <c r="BJ24" s="184">
        <f t="shared" si="107"/>
        <v>0.14301233774412134</v>
      </c>
    </row>
    <row r="25" spans="2:62" ht="39.75" customHeight="1" x14ac:dyDescent="0.25">
      <c r="B25" s="190" t="s">
        <v>105</v>
      </c>
      <c r="C25" s="181"/>
      <c r="D25" s="184">
        <f>D19/D22</f>
        <v>4.3216598499469787E-2</v>
      </c>
      <c r="E25" s="181"/>
      <c r="F25" s="184">
        <f>F19/F22</f>
        <v>3.3071707230320872E-2</v>
      </c>
      <c r="G25" s="184">
        <f t="shared" ref="G25:Q25" si="108">G19/G22</f>
        <v>0.16217976333737974</v>
      </c>
      <c r="H25" s="184">
        <f t="shared" si="108"/>
        <v>0.19494695513377466</v>
      </c>
      <c r="I25" s="184">
        <f t="shared" si="108"/>
        <v>8.7675265602252916E-2</v>
      </c>
      <c r="J25" s="184">
        <f t="shared" si="108"/>
        <v>0</v>
      </c>
      <c r="K25" s="184">
        <f t="shared" si="108"/>
        <v>0</v>
      </c>
      <c r="L25" s="184">
        <f t="shared" si="108"/>
        <v>6.2215289925649425E-2</v>
      </c>
      <c r="M25" s="184">
        <f t="shared" si="108"/>
        <v>9.8733843595731254E-3</v>
      </c>
      <c r="N25" s="184">
        <f t="shared" si="108"/>
        <v>1.5424243027013411E-3</v>
      </c>
      <c r="O25" s="184">
        <f t="shared" si="108"/>
        <v>3.0509493881342221E-3</v>
      </c>
      <c r="P25" s="184">
        <f t="shared" si="108"/>
        <v>0.10514633605091712</v>
      </c>
      <c r="Q25" s="184">
        <f t="shared" si="108"/>
        <v>1.8749040248522725E-2</v>
      </c>
      <c r="R25" s="181"/>
      <c r="S25" s="185">
        <f>S19/S22</f>
        <v>4.706157123527567E-2</v>
      </c>
      <c r="T25" s="182"/>
      <c r="U25" s="185">
        <f>U19/U22</f>
        <v>3.0994358600489869E-2</v>
      </c>
      <c r="V25" s="185">
        <f t="shared" ref="V25:AF25" si="109">V19/V22</f>
        <v>0.17414672503946707</v>
      </c>
      <c r="W25" s="185">
        <f t="shared" si="109"/>
        <v>0.230535743588418</v>
      </c>
      <c r="X25" s="185">
        <f t="shared" si="109"/>
        <v>7.8190684999126098E-2</v>
      </c>
      <c r="Y25" s="185">
        <f t="shared" si="109"/>
        <v>0</v>
      </c>
      <c r="Z25" s="185">
        <f t="shared" si="109"/>
        <v>0</v>
      </c>
      <c r="AA25" s="185">
        <f t="shared" si="109"/>
        <v>6.6723399865509556E-2</v>
      </c>
      <c r="AB25" s="185">
        <f t="shared" si="109"/>
        <v>6.0536992236246354E-3</v>
      </c>
      <c r="AC25" s="185">
        <f t="shared" si="109"/>
        <v>1.9440301188685886E-3</v>
      </c>
      <c r="AD25" s="185">
        <f t="shared" si="109"/>
        <v>2.6085058294173812E-3</v>
      </c>
      <c r="AE25" s="185">
        <f t="shared" si="109"/>
        <v>0.10672109569768153</v>
      </c>
      <c r="AF25" s="185">
        <f t="shared" si="109"/>
        <v>1.0640108677159149E-2</v>
      </c>
      <c r="AG25" s="182"/>
      <c r="AH25" s="185">
        <f t="shared" ref="AH25:AJ25" si="110">AH19/AH22</f>
        <v>3.6444848937548881E-2</v>
      </c>
      <c r="AI25" s="182"/>
      <c r="AJ25" s="185">
        <f t="shared" si="110"/>
        <v>2.6732090026968185E-2</v>
      </c>
      <c r="AK25" s="185">
        <f t="shared" ref="AK25:AU25" si="111">AK19/AK22</f>
        <v>0.14665871735408437</v>
      </c>
      <c r="AL25" s="185">
        <f t="shared" si="111"/>
        <v>0.17658023054732264</v>
      </c>
      <c r="AM25" s="185">
        <f t="shared" si="111"/>
        <v>6.9930216133423553E-2</v>
      </c>
      <c r="AN25" s="185">
        <f t="shared" si="111"/>
        <v>0</v>
      </c>
      <c r="AO25" s="185">
        <f t="shared" si="111"/>
        <v>0</v>
      </c>
      <c r="AP25" s="185">
        <f t="shared" si="111"/>
        <v>6.6434052245473843E-2</v>
      </c>
      <c r="AQ25" s="185">
        <f t="shared" si="111"/>
        <v>4.2770105514628844E-3</v>
      </c>
      <c r="AR25" s="185">
        <f t="shared" si="111"/>
        <v>2.2792693974858801E-3</v>
      </c>
      <c r="AS25" s="185">
        <f t="shared" si="111"/>
        <v>1.5648723430905225E-3</v>
      </c>
      <c r="AT25" s="185">
        <f t="shared" si="111"/>
        <v>9.4740816747110906E-2</v>
      </c>
      <c r="AU25" s="185">
        <f t="shared" si="111"/>
        <v>1.2023246290218137E-2</v>
      </c>
      <c r="AV25" s="181"/>
      <c r="AW25" s="184">
        <f t="shared" ref="AW25" si="112">AW19/AW22</f>
        <v>2.3840307231235595E-2</v>
      </c>
      <c r="AX25" s="181"/>
      <c r="AY25" s="184">
        <f t="shared" ref="AY25:BJ25" si="113">AY19/AY22</f>
        <v>2.100540013082618E-2</v>
      </c>
      <c r="AZ25" s="184">
        <f t="shared" si="113"/>
        <v>0.11378526979724067</v>
      </c>
      <c r="BA25" s="184">
        <f t="shared" si="113"/>
        <v>0.12184465506897892</v>
      </c>
      <c r="BB25" s="184">
        <f t="shared" si="113"/>
        <v>4.5740784279947926E-2</v>
      </c>
      <c r="BC25" s="184">
        <f t="shared" si="113"/>
        <v>0</v>
      </c>
      <c r="BD25" s="184">
        <f t="shared" si="113"/>
        <v>0</v>
      </c>
      <c r="BE25" s="184">
        <f t="shared" si="113"/>
        <v>6.6487084833630097E-2</v>
      </c>
      <c r="BF25" s="184">
        <f t="shared" si="113"/>
        <v>6.143910010784159E-3</v>
      </c>
      <c r="BG25" s="184">
        <f t="shared" si="113"/>
        <v>3.3552929865544433E-3</v>
      </c>
      <c r="BH25" s="184">
        <f t="shared" si="113"/>
        <v>1.7820953350893487E-4</v>
      </c>
      <c r="BI25" s="184">
        <f t="shared" si="113"/>
        <v>4.5638115590129091E-2</v>
      </c>
      <c r="BJ25" s="184">
        <f t="shared" si="113"/>
        <v>8.1132776096636099E-3</v>
      </c>
    </row>
    <row r="26" spans="2:62" ht="39.75" customHeight="1" x14ac:dyDescent="0.25">
      <c r="B26" s="190" t="s">
        <v>107</v>
      </c>
      <c r="C26" s="181"/>
      <c r="D26" s="184">
        <f>D20/D23</f>
        <v>0.11289478038619684</v>
      </c>
      <c r="E26" s="181"/>
      <c r="F26" s="184">
        <f>F20/F23</f>
        <v>0.14329800257867265</v>
      </c>
      <c r="G26" s="184">
        <f t="shared" ref="G26:Q26" si="114">G20/G23</f>
        <v>0.15380519094541714</v>
      </c>
      <c r="H26" s="184">
        <f t="shared" si="114"/>
        <v>0.1443928747704904</v>
      </c>
      <c r="I26" s="184">
        <f t="shared" si="114"/>
        <v>0.13559348296224444</v>
      </c>
      <c r="J26" s="184">
        <f t="shared" si="114"/>
        <v>0.10285954161118778</v>
      </c>
      <c r="K26" s="184">
        <f t="shared" si="114"/>
        <v>0.12221359386200284</v>
      </c>
      <c r="L26" s="184">
        <f t="shared" si="114"/>
        <v>0.11361819931117209</v>
      </c>
      <c r="M26" s="184">
        <f t="shared" si="114"/>
        <v>7.4337927571436022E-2</v>
      </c>
      <c r="N26" s="184">
        <f t="shared" si="114"/>
        <v>8.6988339168245693E-2</v>
      </c>
      <c r="O26" s="184">
        <f t="shared" si="114"/>
        <v>6.1892385371985346E-2</v>
      </c>
      <c r="P26" s="184">
        <f t="shared" si="114"/>
        <v>0.12472475436432787</v>
      </c>
      <c r="Q26" s="184">
        <f t="shared" si="114"/>
        <v>0.12157329977155852</v>
      </c>
      <c r="R26" s="181"/>
      <c r="S26" s="185">
        <f>S20/S23</f>
        <v>0.11061580487005386</v>
      </c>
      <c r="T26" s="182"/>
      <c r="U26" s="185">
        <f>U20/U23</f>
        <v>0.14420043828443657</v>
      </c>
      <c r="V26" s="185">
        <f t="shared" ref="V26:AF26" si="115">V20/V23</f>
        <v>0.15195121090224392</v>
      </c>
      <c r="W26" s="185">
        <f t="shared" si="115"/>
        <v>0.1345897124864093</v>
      </c>
      <c r="X26" s="185">
        <f t="shared" si="115"/>
        <v>0.11943970635770082</v>
      </c>
      <c r="Y26" s="185">
        <f t="shared" si="115"/>
        <v>0.10369248000736871</v>
      </c>
      <c r="Z26" s="185">
        <f t="shared" si="115"/>
        <v>0.1092813392942559</v>
      </c>
      <c r="AA26" s="185">
        <f t="shared" si="115"/>
        <v>0.1056621878597728</v>
      </c>
      <c r="AB26" s="185">
        <f t="shared" si="115"/>
        <v>7.0681832464265362E-2</v>
      </c>
      <c r="AC26" s="185">
        <f t="shared" si="115"/>
        <v>8.8080833940480704E-2</v>
      </c>
      <c r="AD26" s="185">
        <f t="shared" si="115"/>
        <v>7.2307566691658012E-2</v>
      </c>
      <c r="AE26" s="185">
        <f t="shared" si="115"/>
        <v>0.12041930667823049</v>
      </c>
      <c r="AF26" s="185">
        <f t="shared" si="115"/>
        <v>0.11434251490740766</v>
      </c>
      <c r="AG26" s="182"/>
      <c r="AH26" s="185">
        <f t="shared" ref="AH26:AJ26" si="116">AH20/AH23</f>
        <v>0.10618571743606531</v>
      </c>
      <c r="AI26" s="182"/>
      <c r="AJ26" s="185">
        <f t="shared" si="116"/>
        <v>0.13855225281772132</v>
      </c>
      <c r="AK26" s="185">
        <f t="shared" ref="AK26:AU26" si="117">AK20/AK23</f>
        <v>0.14782525311505409</v>
      </c>
      <c r="AL26" s="185">
        <f t="shared" si="117"/>
        <v>0.13352871737432861</v>
      </c>
      <c r="AM26" s="185">
        <f t="shared" si="117"/>
        <v>0.11282574981319085</v>
      </c>
      <c r="AN26" s="185">
        <f t="shared" si="117"/>
        <v>0.10455175233771144</v>
      </c>
      <c r="AO26" s="185">
        <f t="shared" si="117"/>
        <v>0.11246168615455458</v>
      </c>
      <c r="AP26" s="185">
        <f t="shared" si="117"/>
        <v>0.11411835346649035</v>
      </c>
      <c r="AQ26" s="185">
        <f t="shared" si="117"/>
        <v>6.7764311126484636E-2</v>
      </c>
      <c r="AR26" s="185">
        <f t="shared" si="117"/>
        <v>8.7302801300941035E-2</v>
      </c>
      <c r="AS26" s="185">
        <f t="shared" si="117"/>
        <v>6.7668933536573814E-2</v>
      </c>
      <c r="AT26" s="185">
        <f t="shared" si="117"/>
        <v>0.11738657074939167</v>
      </c>
      <c r="AU26" s="185">
        <f t="shared" si="117"/>
        <v>0.11380632448124559</v>
      </c>
      <c r="AV26" s="181"/>
      <c r="AW26" s="184">
        <f t="shared" ref="AW26" si="118">AW20/AW23</f>
        <v>0.10264157990974611</v>
      </c>
      <c r="AX26" s="181"/>
      <c r="AY26" s="184">
        <f t="shared" ref="AY26:BJ26" si="119">AY20/AY23</f>
        <v>0.13543563715471818</v>
      </c>
      <c r="AZ26" s="184">
        <f t="shared" si="119"/>
        <v>0.1485319854143424</v>
      </c>
      <c r="BA26" s="184">
        <f t="shared" si="119"/>
        <v>0.12387889751244609</v>
      </c>
      <c r="BB26" s="184">
        <f t="shared" si="119"/>
        <v>0.11303342673479112</v>
      </c>
      <c r="BC26" s="184">
        <f t="shared" si="119"/>
        <v>0.11437316981955775</v>
      </c>
      <c r="BD26" s="184">
        <f t="shared" si="119"/>
        <v>0.12206431260082878</v>
      </c>
      <c r="BE26" s="184">
        <f t="shared" si="119"/>
        <v>0.13858649555220862</v>
      </c>
      <c r="BF26" s="184">
        <f t="shared" si="119"/>
        <v>8.9469496351486488E-2</v>
      </c>
      <c r="BG26" s="184">
        <f t="shared" si="119"/>
        <v>9.0801983907364658E-2</v>
      </c>
      <c r="BH26" s="184">
        <f t="shared" si="119"/>
        <v>4.8006307470759492E-2</v>
      </c>
      <c r="BI26" s="184">
        <f t="shared" si="119"/>
        <v>8.6955483301741035E-2</v>
      </c>
      <c r="BJ26" s="184">
        <f t="shared" si="119"/>
        <v>0.1074085207036871</v>
      </c>
    </row>
    <row r="27" spans="2:62" x14ac:dyDescent="0.25">
      <c r="C27" s="60"/>
      <c r="D27" s="60"/>
      <c r="E27" s="60"/>
      <c r="F27" s="60"/>
      <c r="G27" s="60"/>
      <c r="H27" s="60">
        <f t="shared" ref="H27:I27" si="120">H20-SUM(H18:H19)</f>
        <v>0</v>
      </c>
      <c r="I27" s="60">
        <f t="shared" si="120"/>
        <v>0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2:62" x14ac:dyDescent="0.25">
      <c r="B28" s="59" t="s">
        <v>95</v>
      </c>
      <c r="F28"/>
      <c r="G28"/>
      <c r="H28"/>
      <c r="I28"/>
      <c r="J28"/>
      <c r="K28"/>
      <c r="L28"/>
      <c r="M28"/>
      <c r="N28"/>
      <c r="O28"/>
      <c r="P28"/>
      <c r="Q28"/>
    </row>
    <row r="29" spans="2:62" x14ac:dyDescent="0.25">
      <c r="D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H29" s="74"/>
      <c r="AI29" s="75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W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</row>
    <row r="30" spans="2:62" x14ac:dyDescent="0.25">
      <c r="B30" s="69"/>
    </row>
    <row r="31" spans="2:62" x14ac:dyDescent="0.25">
      <c r="B31" s="70"/>
    </row>
    <row r="32" spans="2:62" x14ac:dyDescent="0.25">
      <c r="B32" s="70"/>
    </row>
    <row r="33" spans="2:2" x14ac:dyDescent="0.25">
      <c r="B33" s="70"/>
    </row>
    <row r="34" spans="2:2" x14ac:dyDescent="0.25">
      <c r="B34" s="70"/>
    </row>
  </sheetData>
  <autoFilter ref="A3:BJ28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56"/>
  <sheetViews>
    <sheetView zoomScaleNormal="100" workbookViewId="0"/>
  </sheetViews>
  <sheetFormatPr defaultColWidth="8.7109375" defaultRowHeight="15" x14ac:dyDescent="0.25"/>
  <cols>
    <col min="1" max="1" width="7" style="86" bestFit="1" customWidth="1"/>
    <col min="2" max="2" width="42.7109375" style="83" customWidth="1"/>
    <col min="3" max="3" width="13" style="83" customWidth="1"/>
    <col min="4" max="4" width="12.42578125" style="83" customWidth="1"/>
    <col min="5" max="5" width="11.85546875" style="84" customWidth="1"/>
    <col min="6" max="6" width="10.5703125" style="84" bestFit="1" customWidth="1"/>
    <col min="7" max="7" width="11.28515625" style="84" customWidth="1"/>
    <col min="8" max="8" width="11.7109375" style="84" customWidth="1"/>
    <col min="9" max="9" width="11.5703125" style="84" bestFit="1" customWidth="1"/>
    <col min="10" max="10" width="11.5703125" style="84" customWidth="1"/>
    <col min="11" max="11" width="12.140625" style="84" customWidth="1"/>
    <col min="12" max="12" width="8.5703125" style="84" customWidth="1"/>
    <col min="13" max="13" width="11" style="85" customWidth="1"/>
    <col min="14" max="14" width="11.85546875" style="85" customWidth="1"/>
    <col min="15" max="15" width="10.5703125" style="85" bestFit="1" customWidth="1"/>
    <col min="16" max="16" width="10.28515625" style="85" customWidth="1"/>
    <col min="17" max="17" width="10.5703125" style="86" bestFit="1" customWidth="1"/>
    <col min="18" max="16384" width="8.7109375" style="86"/>
  </cols>
  <sheetData>
    <row r="1" spans="2:21" x14ac:dyDescent="0.25">
      <c r="B1" s="71" t="s">
        <v>147</v>
      </c>
    </row>
    <row r="2" spans="2:21" x14ac:dyDescent="0.25">
      <c r="B2" s="82"/>
    </row>
    <row r="3" spans="2:21" x14ac:dyDescent="0.25">
      <c r="B3" s="119" t="s">
        <v>118</v>
      </c>
    </row>
    <row r="4" spans="2:21" ht="22.5" customHeight="1" x14ac:dyDescent="0.25">
      <c r="B4" s="120" t="s">
        <v>48</v>
      </c>
      <c r="C4" s="121" t="s">
        <v>64</v>
      </c>
      <c r="D4" s="87"/>
      <c r="E4" s="88"/>
    </row>
    <row r="5" spans="2:21" ht="30" x14ac:dyDescent="0.25">
      <c r="B5" s="95" t="s">
        <v>50</v>
      </c>
      <c r="C5" s="96" t="s">
        <v>10</v>
      </c>
      <c r="D5" s="96" t="s">
        <v>51</v>
      </c>
      <c r="E5" s="96" t="s">
        <v>44</v>
      </c>
      <c r="F5" s="96" t="s">
        <v>109</v>
      </c>
      <c r="G5" s="96" t="s">
        <v>52</v>
      </c>
      <c r="H5" s="96" t="s">
        <v>53</v>
      </c>
      <c r="I5" s="96" t="s">
        <v>54</v>
      </c>
      <c r="J5" s="96" t="s">
        <v>55</v>
      </c>
      <c r="K5" s="96" t="s">
        <v>56</v>
      </c>
      <c r="L5" s="96" t="s">
        <v>45</v>
      </c>
      <c r="M5" s="96" t="s">
        <v>47</v>
      </c>
      <c r="N5" s="96" t="s">
        <v>46</v>
      </c>
      <c r="O5" s="96" t="s">
        <v>110</v>
      </c>
      <c r="P5" s="96" t="s">
        <v>111</v>
      </c>
      <c r="Q5" s="96" t="s">
        <v>57</v>
      </c>
      <c r="S5" s="122"/>
    </row>
    <row r="6" spans="2:21" ht="31.5" customHeight="1" x14ac:dyDescent="0.25">
      <c r="B6" s="98" t="s">
        <v>58</v>
      </c>
      <c r="C6" s="123">
        <v>53392.504444127189</v>
      </c>
      <c r="D6" s="123">
        <v>4713.469944127186</v>
      </c>
      <c r="E6" s="123">
        <v>58105.974388254377</v>
      </c>
      <c r="F6" s="123">
        <v>244.19415335941906</v>
      </c>
      <c r="G6" s="123">
        <v>683.22171067752402</v>
      </c>
      <c r="H6" s="123">
        <v>398.98959080654259</v>
      </c>
      <c r="I6" s="123">
        <v>380.04959866751267</v>
      </c>
      <c r="J6" s="123">
        <v>0</v>
      </c>
      <c r="K6" s="123">
        <v>0</v>
      </c>
      <c r="L6" s="123">
        <v>841.66913257896215</v>
      </c>
      <c r="M6" s="123">
        <v>220.89</v>
      </c>
      <c r="N6" s="123">
        <v>1726.0287640651438</v>
      </c>
      <c r="O6" s="123">
        <v>8.65</v>
      </c>
      <c r="P6" s="123">
        <v>146.89449397208122</v>
      </c>
      <c r="Q6" s="123">
        <v>62.882500000000007</v>
      </c>
      <c r="R6" s="106"/>
      <c r="S6" s="106"/>
      <c r="T6" s="106"/>
      <c r="U6" s="106"/>
    </row>
    <row r="7" spans="2:21" ht="28.5" customHeight="1" x14ac:dyDescent="0.25">
      <c r="B7" s="98" t="s">
        <v>59</v>
      </c>
      <c r="C7" s="123">
        <v>204.14</v>
      </c>
      <c r="D7" s="123">
        <v>15610.430520868587</v>
      </c>
      <c r="E7" s="123">
        <v>15814.570520868587</v>
      </c>
      <c r="F7" s="123">
        <v>1273.3432588127469</v>
      </c>
      <c r="G7" s="123">
        <v>3081.0235797941341</v>
      </c>
      <c r="H7" s="123">
        <v>3754.4757085166384</v>
      </c>
      <c r="I7" s="123">
        <v>2281.1717525380709</v>
      </c>
      <c r="J7" s="123">
        <v>0</v>
      </c>
      <c r="K7" s="123">
        <v>0</v>
      </c>
      <c r="L7" s="123">
        <v>2439.5531424421883</v>
      </c>
      <c r="M7" s="123">
        <v>596.78</v>
      </c>
      <c r="N7" s="123">
        <v>45.083078764805414</v>
      </c>
      <c r="O7" s="123">
        <v>56.79</v>
      </c>
      <c r="P7" s="123">
        <v>1605.17</v>
      </c>
      <c r="Q7" s="123">
        <v>477.04</v>
      </c>
      <c r="R7" s="106"/>
      <c r="S7" s="106"/>
      <c r="T7" s="106"/>
      <c r="U7" s="106"/>
    </row>
    <row r="8" spans="2:21" ht="20.25" customHeight="1" x14ac:dyDescent="0.25">
      <c r="B8" s="67" t="s">
        <v>60</v>
      </c>
      <c r="C8" s="123">
        <v>8756.4349999999995</v>
      </c>
      <c r="D8" s="123">
        <v>64.995000000000005</v>
      </c>
      <c r="E8" s="123">
        <v>8821.43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3">
        <v>64.995000000000005</v>
      </c>
      <c r="Q8" s="123">
        <v>0</v>
      </c>
      <c r="R8" s="106"/>
      <c r="S8" s="106"/>
      <c r="T8" s="106"/>
      <c r="U8" s="106"/>
    </row>
    <row r="9" spans="2:21" ht="22.5" customHeight="1" x14ac:dyDescent="0.25">
      <c r="B9" s="125" t="s">
        <v>88</v>
      </c>
      <c r="C9" s="123">
        <v>8960.5749999999989</v>
      </c>
      <c r="D9" s="123">
        <v>15675.425520868588</v>
      </c>
      <c r="E9" s="123">
        <v>24636.000520868587</v>
      </c>
      <c r="F9" s="123">
        <v>1273.3432588127469</v>
      </c>
      <c r="G9" s="123">
        <v>3081.0235797941341</v>
      </c>
      <c r="H9" s="123">
        <v>3754.4757085166384</v>
      </c>
      <c r="I9" s="123">
        <v>2281.1717525380709</v>
      </c>
      <c r="J9" s="123">
        <v>0</v>
      </c>
      <c r="K9" s="123">
        <v>0</v>
      </c>
      <c r="L9" s="123">
        <v>2439.5531424421883</v>
      </c>
      <c r="M9" s="123">
        <v>596.78</v>
      </c>
      <c r="N9" s="123">
        <v>45.083078764805414</v>
      </c>
      <c r="O9" s="123">
        <v>56.79</v>
      </c>
      <c r="P9" s="123">
        <v>1670.165</v>
      </c>
      <c r="Q9" s="123">
        <v>477.04</v>
      </c>
      <c r="R9" s="106"/>
      <c r="S9" s="106"/>
      <c r="T9" s="106"/>
      <c r="U9" s="106"/>
    </row>
    <row r="10" spans="2:21" ht="20.25" customHeight="1" x14ac:dyDescent="0.25">
      <c r="B10" s="67" t="s">
        <v>61</v>
      </c>
      <c r="C10" s="123">
        <v>4830.8899999999994</v>
      </c>
      <c r="D10" s="124">
        <v>0</v>
      </c>
      <c r="E10" s="123">
        <v>4830.8899999999994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06"/>
      <c r="S10" s="106"/>
      <c r="T10" s="106"/>
      <c r="U10" s="106"/>
    </row>
    <row r="11" spans="2:21" ht="30" customHeight="1" x14ac:dyDescent="0.25">
      <c r="B11" s="98" t="s">
        <v>89</v>
      </c>
      <c r="C11" s="123">
        <v>67183.969444127186</v>
      </c>
      <c r="D11" s="123">
        <v>20388.895464995774</v>
      </c>
      <c r="E11" s="123">
        <v>87572.86490912296</v>
      </c>
      <c r="F11" s="123">
        <v>1517.5374121721659</v>
      </c>
      <c r="G11" s="123">
        <v>3764.2452904716583</v>
      </c>
      <c r="H11" s="123">
        <v>4153.4652993231812</v>
      </c>
      <c r="I11" s="123">
        <v>2661.2213512055837</v>
      </c>
      <c r="J11" s="123">
        <v>0</v>
      </c>
      <c r="K11" s="123">
        <v>0</v>
      </c>
      <c r="L11" s="123">
        <v>3281.2222750211504</v>
      </c>
      <c r="M11" s="123">
        <v>817.67</v>
      </c>
      <c r="N11" s="123">
        <v>1771.1118428299492</v>
      </c>
      <c r="O11" s="123">
        <v>65.44</v>
      </c>
      <c r="P11" s="123">
        <v>1817.0594939720811</v>
      </c>
      <c r="Q11" s="123">
        <v>539.92250000000001</v>
      </c>
      <c r="R11" s="106"/>
      <c r="S11" s="106"/>
      <c r="T11" s="106"/>
      <c r="U11" s="106"/>
    </row>
    <row r="12" spans="2:21" s="85" customFormat="1" x14ac:dyDescent="0.25"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Q12" s="86"/>
    </row>
    <row r="13" spans="2:21" s="85" customFormat="1" x14ac:dyDescent="0.25">
      <c r="B13" s="83"/>
      <c r="C13" s="83"/>
      <c r="D13" s="83"/>
      <c r="E13" s="84"/>
      <c r="F13" s="84"/>
      <c r="G13" s="84"/>
      <c r="H13" s="84"/>
      <c r="I13" s="84"/>
      <c r="J13" s="84"/>
      <c r="K13" s="84"/>
      <c r="L13" s="84"/>
      <c r="Q13" s="86"/>
    </row>
    <row r="14" spans="2:21" s="85" customFormat="1" x14ac:dyDescent="0.25">
      <c r="B14" s="83"/>
      <c r="C14" s="83"/>
      <c r="D14" s="83"/>
      <c r="E14" s="84"/>
      <c r="F14" s="84"/>
      <c r="G14" s="84"/>
      <c r="H14" s="84"/>
      <c r="I14" s="84"/>
      <c r="J14" s="84"/>
      <c r="K14" s="84"/>
      <c r="L14" s="84"/>
      <c r="Q14" s="86"/>
    </row>
    <row r="15" spans="2:21" x14ac:dyDescent="0.25">
      <c r="C15" s="121" t="s">
        <v>49</v>
      </c>
      <c r="D15" s="87"/>
      <c r="E15" s="88"/>
    </row>
    <row r="16" spans="2:21" ht="30" x14ac:dyDescent="0.25">
      <c r="B16" s="95" t="s">
        <v>50</v>
      </c>
      <c r="C16" s="96" t="s">
        <v>10</v>
      </c>
      <c r="D16" s="96" t="s">
        <v>51</v>
      </c>
      <c r="E16" s="96" t="s">
        <v>44</v>
      </c>
      <c r="F16" s="96" t="s">
        <v>109</v>
      </c>
      <c r="G16" s="96" t="s">
        <v>52</v>
      </c>
      <c r="H16" s="96" t="s">
        <v>53</v>
      </c>
      <c r="I16" s="96" t="s">
        <v>54</v>
      </c>
      <c r="J16" s="96" t="s">
        <v>55</v>
      </c>
      <c r="K16" s="96" t="s">
        <v>56</v>
      </c>
      <c r="L16" s="96" t="s">
        <v>45</v>
      </c>
      <c r="M16" s="96" t="s">
        <v>47</v>
      </c>
      <c r="N16" s="96" t="s">
        <v>46</v>
      </c>
      <c r="O16" s="96" t="s">
        <v>110</v>
      </c>
      <c r="P16" s="96" t="s">
        <v>111</v>
      </c>
      <c r="Q16" s="96" t="s">
        <v>57</v>
      </c>
    </row>
    <row r="17" spans="2:21" ht="27.75" x14ac:dyDescent="0.25">
      <c r="B17" s="98" t="s">
        <v>58</v>
      </c>
      <c r="C17" s="123">
        <v>58983.494556626407</v>
      </c>
      <c r="D17" s="123">
        <v>4486.2251566264067</v>
      </c>
      <c r="E17" s="123">
        <v>63469.719713252816</v>
      </c>
      <c r="F17" s="123">
        <v>149.3248662854883</v>
      </c>
      <c r="G17" s="123">
        <v>577.28108019575211</v>
      </c>
      <c r="H17" s="123">
        <v>507.08528194565736</v>
      </c>
      <c r="I17" s="123">
        <v>231.11567275783091</v>
      </c>
      <c r="J17" s="123">
        <v>0</v>
      </c>
      <c r="K17" s="123">
        <v>0</v>
      </c>
      <c r="L17" s="123">
        <v>906.20433327291607</v>
      </c>
      <c r="M17" s="123">
        <v>118.94</v>
      </c>
      <c r="N17" s="123">
        <v>1714.0155760351956</v>
      </c>
      <c r="O17" s="123">
        <v>21.03</v>
      </c>
      <c r="P17" s="123">
        <v>200.60584613356622</v>
      </c>
      <c r="Q17" s="123">
        <v>60.622500000000002</v>
      </c>
    </row>
    <row r="18" spans="2:21" ht="27.75" x14ac:dyDescent="0.25">
      <c r="B18" s="98" t="s">
        <v>59</v>
      </c>
      <c r="C18" s="123">
        <v>227.8</v>
      </c>
      <c r="D18" s="123">
        <v>17343.591899566643</v>
      </c>
      <c r="E18" s="123">
        <v>17571.391899566643</v>
      </c>
      <c r="F18" s="123">
        <v>1534.3972511987345</v>
      </c>
      <c r="G18" s="123">
        <v>3519.328049096212</v>
      </c>
      <c r="H18" s="123">
        <v>4032.875578895681</v>
      </c>
      <c r="I18" s="123">
        <v>2648.6357674438532</v>
      </c>
      <c r="J18" s="123">
        <v>0</v>
      </c>
      <c r="K18" s="123">
        <v>0</v>
      </c>
      <c r="L18" s="123">
        <v>2796.5242663283298</v>
      </c>
      <c r="M18" s="123">
        <v>442.46</v>
      </c>
      <c r="N18" s="123">
        <v>57.285225797096679</v>
      </c>
      <c r="O18" s="123">
        <v>58.269999999999996</v>
      </c>
      <c r="P18" s="123">
        <v>1854.0857608067361</v>
      </c>
      <c r="Q18" s="123">
        <v>399.73</v>
      </c>
    </row>
    <row r="19" spans="2:21" ht="21" customHeight="1" x14ac:dyDescent="0.25">
      <c r="B19" s="67" t="s">
        <v>60</v>
      </c>
      <c r="C19" s="123">
        <v>6595.41</v>
      </c>
      <c r="D19" s="123">
        <v>86.66</v>
      </c>
      <c r="E19" s="123">
        <v>6682.07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3">
        <v>86.66</v>
      </c>
      <c r="Q19" s="123">
        <v>0</v>
      </c>
    </row>
    <row r="20" spans="2:21" ht="24.75" customHeight="1" x14ac:dyDescent="0.25">
      <c r="B20" s="125" t="s">
        <v>88</v>
      </c>
      <c r="C20" s="123">
        <v>6823.21</v>
      </c>
      <c r="D20" s="123">
        <v>17430.251899566643</v>
      </c>
      <c r="E20" s="123">
        <v>24253.461899566642</v>
      </c>
      <c r="F20" s="123">
        <v>1534.3972511987345</v>
      </c>
      <c r="G20" s="123">
        <v>3519.328049096212</v>
      </c>
      <c r="H20" s="123">
        <v>4032.875578895681</v>
      </c>
      <c r="I20" s="123">
        <v>2648.6357674438532</v>
      </c>
      <c r="J20" s="123">
        <v>0</v>
      </c>
      <c r="K20" s="123">
        <v>0</v>
      </c>
      <c r="L20" s="123">
        <v>2796.5242663283298</v>
      </c>
      <c r="M20" s="123">
        <v>442.46</v>
      </c>
      <c r="N20" s="123">
        <v>57.285225797096679</v>
      </c>
      <c r="O20" s="123">
        <v>58.269999999999996</v>
      </c>
      <c r="P20" s="123">
        <v>1940.7457608067361</v>
      </c>
      <c r="Q20" s="123">
        <v>399.73</v>
      </c>
      <c r="R20" s="126"/>
      <c r="S20" s="126"/>
      <c r="T20" s="126"/>
      <c r="U20" s="126"/>
    </row>
    <row r="21" spans="2:21" ht="19.5" customHeight="1" x14ac:dyDescent="0.25">
      <c r="B21" s="67" t="s">
        <v>61</v>
      </c>
      <c r="C21" s="123">
        <v>11272.53</v>
      </c>
      <c r="D21" s="123"/>
      <c r="E21" s="123">
        <v>11272.53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06"/>
      <c r="S21" s="106"/>
      <c r="T21" s="106"/>
      <c r="U21" s="106"/>
    </row>
    <row r="22" spans="2:21" ht="30" x14ac:dyDescent="0.25">
      <c r="B22" s="98" t="s">
        <v>89</v>
      </c>
      <c r="C22" s="123">
        <v>77079.234556626412</v>
      </c>
      <c r="D22" s="123">
        <v>21916.477056193049</v>
      </c>
      <c r="E22" s="123">
        <v>98995.711612819461</v>
      </c>
      <c r="F22" s="123">
        <v>1683.7221174842227</v>
      </c>
      <c r="G22" s="123">
        <v>4096.6091292919646</v>
      </c>
      <c r="H22" s="123">
        <v>4539.9608608413382</v>
      </c>
      <c r="I22" s="123">
        <v>2879.7514402016841</v>
      </c>
      <c r="J22" s="123">
        <v>0</v>
      </c>
      <c r="K22" s="123">
        <v>0</v>
      </c>
      <c r="L22" s="123">
        <v>3702.7285996012461</v>
      </c>
      <c r="M22" s="123">
        <v>561.4</v>
      </c>
      <c r="N22" s="123">
        <v>1771.3008018322923</v>
      </c>
      <c r="O22" s="123">
        <v>79.3</v>
      </c>
      <c r="P22" s="123">
        <v>2141.3516069403022</v>
      </c>
      <c r="Q22" s="123">
        <v>460.35250000000002</v>
      </c>
      <c r="R22" s="106"/>
      <c r="S22" s="106"/>
      <c r="T22" s="106"/>
      <c r="U22" s="106"/>
    </row>
    <row r="23" spans="2:21" ht="18.75" customHeight="1" x14ac:dyDescent="0.25">
      <c r="E23" s="83"/>
      <c r="R23" s="106"/>
      <c r="S23" s="106"/>
      <c r="T23" s="106"/>
      <c r="U23" s="106"/>
    </row>
    <row r="24" spans="2:21" ht="21" customHeight="1" x14ac:dyDescent="0.25">
      <c r="C24" s="128">
        <f>C22/E22</f>
        <v>0.77861185399716881</v>
      </c>
      <c r="D24" s="128">
        <f>D22/E22</f>
        <v>0.22138814600283122</v>
      </c>
      <c r="E24" s="85"/>
      <c r="F24" s="129"/>
      <c r="R24" s="106"/>
      <c r="S24" s="106"/>
      <c r="T24" s="106"/>
      <c r="U24" s="106"/>
    </row>
    <row r="25" spans="2:21" ht="21" customHeight="1" x14ac:dyDescent="0.25">
      <c r="C25" s="130"/>
      <c r="E25" s="83"/>
      <c r="R25" s="106"/>
      <c r="S25" s="106"/>
      <c r="T25" s="106"/>
      <c r="U25" s="106"/>
    </row>
    <row r="27" spans="2:21" x14ac:dyDescent="0.25">
      <c r="B27" s="87"/>
      <c r="C27" s="87"/>
      <c r="D27" s="87"/>
      <c r="E27" s="88"/>
    </row>
    <row r="28" spans="2:21" x14ac:dyDescent="0.25">
      <c r="B28" s="68"/>
      <c r="C28" s="121" t="s">
        <v>63</v>
      </c>
      <c r="D28" s="87"/>
      <c r="E28" s="88"/>
    </row>
    <row r="29" spans="2:21" ht="33" customHeight="1" x14ac:dyDescent="0.25">
      <c r="B29" s="95" t="s">
        <v>50</v>
      </c>
      <c r="C29" s="96" t="s">
        <v>10</v>
      </c>
      <c r="D29" s="96" t="s">
        <v>51</v>
      </c>
      <c r="E29" s="96" t="s">
        <v>44</v>
      </c>
      <c r="F29" s="96" t="s">
        <v>109</v>
      </c>
      <c r="G29" s="96" t="s">
        <v>52</v>
      </c>
      <c r="H29" s="96" t="s">
        <v>53</v>
      </c>
      <c r="I29" s="96" t="s">
        <v>54</v>
      </c>
      <c r="J29" s="96" t="s">
        <v>55</v>
      </c>
      <c r="K29" s="96" t="s">
        <v>56</v>
      </c>
      <c r="L29" s="96" t="s">
        <v>45</v>
      </c>
      <c r="M29" s="96" t="s">
        <v>47</v>
      </c>
      <c r="N29" s="96" t="s">
        <v>46</v>
      </c>
      <c r="O29" s="96" t="s">
        <v>110</v>
      </c>
      <c r="P29" s="96" t="s">
        <v>111</v>
      </c>
      <c r="Q29" s="96" t="s">
        <v>57</v>
      </c>
    </row>
    <row r="30" spans="2:21" ht="27.75" x14ac:dyDescent="0.25">
      <c r="B30" s="98" t="s">
        <v>58</v>
      </c>
      <c r="C30" s="123">
        <v>56025.936030357145</v>
      </c>
      <c r="D30" s="123">
        <v>4663.0873303571425</v>
      </c>
      <c r="E30" s="123">
        <v>60689.023360714287</v>
      </c>
      <c r="F30" s="123">
        <v>149.05737857142856</v>
      </c>
      <c r="G30" s="123">
        <v>558.34913928571427</v>
      </c>
      <c r="H30" s="123">
        <v>534.41316428571429</v>
      </c>
      <c r="I30" s="123">
        <v>239.1034392857143</v>
      </c>
      <c r="J30" s="123">
        <v>0</v>
      </c>
      <c r="K30" s="123">
        <v>0</v>
      </c>
      <c r="L30" s="123">
        <v>952.62295357142852</v>
      </c>
      <c r="M30" s="123">
        <v>107.14</v>
      </c>
      <c r="N30" s="123">
        <v>1889.8398035714283</v>
      </c>
      <c r="O30" s="123">
        <v>12.42</v>
      </c>
      <c r="P30" s="123">
        <v>157.98145178571428</v>
      </c>
      <c r="Q30" s="123">
        <v>62.160000000000004</v>
      </c>
      <c r="R30" s="131"/>
      <c r="S30" s="131"/>
      <c r="T30" s="131"/>
      <c r="U30" s="131"/>
    </row>
    <row r="31" spans="2:21" ht="27.75" x14ac:dyDescent="0.25">
      <c r="B31" s="98" t="s">
        <v>59</v>
      </c>
      <c r="C31" s="123">
        <v>214.31</v>
      </c>
      <c r="D31" s="123">
        <v>16807.193650000001</v>
      </c>
      <c r="E31" s="123">
        <v>17021.503650000002</v>
      </c>
      <c r="F31" s="123">
        <v>1551.0593200000001</v>
      </c>
      <c r="G31" s="123">
        <v>3159.7631799999999</v>
      </c>
      <c r="H31" s="123">
        <v>3717.4817199999998</v>
      </c>
      <c r="I31" s="123">
        <v>2713.2432600000002</v>
      </c>
      <c r="J31" s="123">
        <v>0</v>
      </c>
      <c r="K31" s="123">
        <v>0</v>
      </c>
      <c r="L31" s="123">
        <v>2810.2965399999998</v>
      </c>
      <c r="M31" s="123">
        <v>537.83000000000004</v>
      </c>
      <c r="N31" s="123">
        <v>77.942900000000009</v>
      </c>
      <c r="O31" s="123">
        <v>41.07</v>
      </c>
      <c r="P31" s="123">
        <v>1709.5067300000001</v>
      </c>
      <c r="Q31" s="123">
        <v>489</v>
      </c>
      <c r="R31" s="106"/>
      <c r="S31" s="106"/>
      <c r="T31" s="106"/>
      <c r="U31" s="106"/>
    </row>
    <row r="32" spans="2:21" ht="19.5" customHeight="1" x14ac:dyDescent="0.25">
      <c r="B32" s="67" t="s">
        <v>60</v>
      </c>
      <c r="C32" s="123">
        <v>5956.39</v>
      </c>
      <c r="D32" s="123">
        <v>86.66</v>
      </c>
      <c r="E32" s="123">
        <v>6043.05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86.66</v>
      </c>
      <c r="Q32" s="124">
        <v>0</v>
      </c>
      <c r="R32" s="106"/>
      <c r="S32" s="106"/>
      <c r="T32" s="106"/>
      <c r="U32" s="106"/>
    </row>
    <row r="33" spans="2:36" ht="26.25" customHeight="1" x14ac:dyDescent="0.25">
      <c r="B33" s="125" t="s">
        <v>88</v>
      </c>
      <c r="C33" s="123">
        <v>6170.7000000000007</v>
      </c>
      <c r="D33" s="123">
        <v>16893.853650000001</v>
      </c>
      <c r="E33" s="123">
        <v>23064.553650000002</v>
      </c>
      <c r="F33" s="123">
        <v>1551.0593200000001</v>
      </c>
      <c r="G33" s="123">
        <v>3159.7631799999999</v>
      </c>
      <c r="H33" s="123">
        <v>3717.4817199999998</v>
      </c>
      <c r="I33" s="123">
        <v>2713.2432600000002</v>
      </c>
      <c r="J33" s="123">
        <v>0</v>
      </c>
      <c r="K33" s="123">
        <v>0</v>
      </c>
      <c r="L33" s="123">
        <v>2810.2965399999998</v>
      </c>
      <c r="M33" s="123">
        <v>537.83000000000004</v>
      </c>
      <c r="N33" s="123">
        <v>77.942900000000009</v>
      </c>
      <c r="O33" s="123">
        <v>41.07</v>
      </c>
      <c r="P33" s="123">
        <v>1796.1667300000001</v>
      </c>
      <c r="Q33" s="123">
        <v>489</v>
      </c>
      <c r="R33" s="106"/>
      <c r="S33" s="106"/>
      <c r="T33" s="106"/>
      <c r="U33" s="106"/>
    </row>
    <row r="34" spans="2:36" ht="27.75" customHeight="1" x14ac:dyDescent="0.25">
      <c r="B34" s="67" t="s">
        <v>61</v>
      </c>
      <c r="C34" s="123">
        <v>8732.2199999999993</v>
      </c>
      <c r="D34" s="123"/>
      <c r="E34" s="123">
        <v>8732.2199999999993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06"/>
      <c r="S34" s="106"/>
      <c r="T34" s="106"/>
      <c r="U34" s="106"/>
    </row>
    <row r="35" spans="2:36" ht="33" customHeight="1" x14ac:dyDescent="0.25">
      <c r="B35" s="98" t="s">
        <v>89</v>
      </c>
      <c r="C35" s="123">
        <v>70928.856030357143</v>
      </c>
      <c r="D35" s="123">
        <v>21556.940980357143</v>
      </c>
      <c r="E35" s="123">
        <v>92485.79701071429</v>
      </c>
      <c r="F35" s="123">
        <v>1700.1166985714285</v>
      </c>
      <c r="G35" s="123">
        <v>3718.112319285714</v>
      </c>
      <c r="H35" s="123">
        <v>4251.8948842857144</v>
      </c>
      <c r="I35" s="123">
        <v>2952.3466992857143</v>
      </c>
      <c r="J35" s="123">
        <v>0</v>
      </c>
      <c r="K35" s="123">
        <v>0</v>
      </c>
      <c r="L35" s="123">
        <v>3762.9194935714286</v>
      </c>
      <c r="M35" s="123">
        <v>644.97</v>
      </c>
      <c r="N35" s="123">
        <v>1967.7827035714283</v>
      </c>
      <c r="O35" s="123">
        <v>53.49</v>
      </c>
      <c r="P35" s="123">
        <v>1954.1481817857143</v>
      </c>
      <c r="Q35" s="123">
        <v>551.16</v>
      </c>
      <c r="R35" s="106"/>
      <c r="S35" s="106"/>
      <c r="T35" s="106"/>
      <c r="U35" s="106"/>
    </row>
    <row r="36" spans="2:36" x14ac:dyDescent="0.25">
      <c r="E36" s="83"/>
      <c r="R36" s="106"/>
      <c r="S36" s="106"/>
      <c r="T36" s="106"/>
      <c r="U36" s="106"/>
    </row>
    <row r="37" spans="2:36" x14ac:dyDescent="0.25">
      <c r="C37" s="128">
        <f>C35/E35</f>
        <v>0.76691620035604147</v>
      </c>
      <c r="D37" s="128">
        <f>D35/E35</f>
        <v>0.23308379964395848</v>
      </c>
      <c r="F37" s="132"/>
    </row>
    <row r="38" spans="2:36" x14ac:dyDescent="0.25">
      <c r="AJ38" s="106"/>
    </row>
    <row r="41" spans="2:36" ht="23.25" customHeight="1" x14ac:dyDescent="0.25">
      <c r="B41" s="133"/>
      <c r="C41" s="121" t="s">
        <v>65</v>
      </c>
      <c r="D41" s="87"/>
      <c r="E41" s="88"/>
    </row>
    <row r="42" spans="2:36" ht="30" x14ac:dyDescent="0.25">
      <c r="B42" s="95" t="s">
        <v>50</v>
      </c>
      <c r="C42" s="96" t="s">
        <v>10</v>
      </c>
      <c r="D42" s="96" t="s">
        <v>51</v>
      </c>
      <c r="E42" s="96" t="s">
        <v>44</v>
      </c>
      <c r="F42" s="96" t="s">
        <v>109</v>
      </c>
      <c r="G42" s="96" t="s">
        <v>52</v>
      </c>
      <c r="H42" s="96" t="s">
        <v>53</v>
      </c>
      <c r="I42" s="96" t="s">
        <v>54</v>
      </c>
      <c r="J42" s="96" t="s">
        <v>55</v>
      </c>
      <c r="K42" s="96" t="s">
        <v>56</v>
      </c>
      <c r="L42" s="96" t="s">
        <v>45</v>
      </c>
      <c r="M42" s="96" t="s">
        <v>47</v>
      </c>
      <c r="N42" s="96" t="s">
        <v>46</v>
      </c>
      <c r="O42" s="96" t="s">
        <v>110</v>
      </c>
      <c r="P42" s="96" t="s">
        <v>111</v>
      </c>
      <c r="Q42" s="96" t="s">
        <v>57</v>
      </c>
      <c r="R42" s="134"/>
      <c r="S42" s="134"/>
      <c r="T42" s="126"/>
      <c r="U42" s="126"/>
      <c r="V42" s="126"/>
      <c r="W42" s="126"/>
      <c r="X42" s="122"/>
    </row>
    <row r="43" spans="2:36" ht="27.75" x14ac:dyDescent="0.25">
      <c r="B43" s="98" t="s">
        <v>58</v>
      </c>
      <c r="C43" s="123">
        <v>50087.964372939525</v>
      </c>
      <c r="D43" s="123">
        <v>5352.437672939519</v>
      </c>
      <c r="E43" s="123">
        <v>55440.402045879047</v>
      </c>
      <c r="F43" s="123">
        <v>149.4222053939821</v>
      </c>
      <c r="G43" s="123">
        <v>608.17917110294866</v>
      </c>
      <c r="H43" s="123">
        <v>766.55718657542525</v>
      </c>
      <c r="I43" s="123">
        <v>245.78020393478917</v>
      </c>
      <c r="J43" s="123">
        <v>0</v>
      </c>
      <c r="K43" s="123">
        <v>0</v>
      </c>
      <c r="L43" s="123">
        <v>1181.8289366509007</v>
      </c>
      <c r="M43" s="123">
        <v>128.78</v>
      </c>
      <c r="N43" s="123">
        <v>2088.1329673945856</v>
      </c>
      <c r="O43" s="123">
        <v>3.45</v>
      </c>
      <c r="P43" s="123">
        <v>132.15200188688738</v>
      </c>
      <c r="Q43" s="123">
        <v>48.155000000000001</v>
      </c>
      <c r="R43" s="106"/>
      <c r="S43" s="106"/>
      <c r="T43" s="106"/>
      <c r="U43" s="106"/>
      <c r="V43" s="106"/>
      <c r="W43" s="106"/>
      <c r="X43" s="106"/>
      <c r="Y43" s="106"/>
    </row>
    <row r="44" spans="2:36" ht="27.75" x14ac:dyDescent="0.25">
      <c r="B44" s="98" t="s">
        <v>59</v>
      </c>
      <c r="C44" s="123">
        <v>208.96999999999997</v>
      </c>
      <c r="D44" s="123">
        <v>15326.917645776944</v>
      </c>
      <c r="E44" s="123">
        <v>15535.887645776944</v>
      </c>
      <c r="F44" s="123">
        <v>1496.3223502062997</v>
      </c>
      <c r="G44" s="123">
        <v>3071.633358176512</v>
      </c>
      <c r="H44" s="123">
        <v>3397.1622448223811</v>
      </c>
      <c r="I44" s="123">
        <v>2252.2931420348195</v>
      </c>
      <c r="J44" s="123">
        <v>0</v>
      </c>
      <c r="K44" s="123">
        <v>0</v>
      </c>
      <c r="L44" s="123">
        <v>2702.616045245044</v>
      </c>
      <c r="M44" s="123">
        <v>511.89</v>
      </c>
      <c r="N44" s="123">
        <v>138.73261740968098</v>
      </c>
      <c r="O44" s="123">
        <v>7.9</v>
      </c>
      <c r="P44" s="123">
        <v>1361.4278878822054</v>
      </c>
      <c r="Q44" s="123">
        <v>386.94</v>
      </c>
      <c r="R44" s="106"/>
      <c r="S44" s="106"/>
      <c r="T44" s="106"/>
      <c r="U44" s="106"/>
      <c r="V44" s="106"/>
      <c r="W44" s="106"/>
      <c r="X44" s="106"/>
      <c r="Y44" s="106"/>
    </row>
    <row r="45" spans="2:36" ht="19.5" customHeight="1" x14ac:dyDescent="0.25">
      <c r="B45" s="67" t="s">
        <v>60</v>
      </c>
      <c r="C45" s="123">
        <v>6867.6812851840004</v>
      </c>
      <c r="D45" s="124">
        <v>0</v>
      </c>
      <c r="E45" s="123">
        <v>6867.6812851840004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06"/>
      <c r="S45" s="106"/>
      <c r="T45" s="106"/>
      <c r="U45" s="106"/>
      <c r="V45" s="106"/>
      <c r="W45" s="106"/>
      <c r="X45" s="106"/>
      <c r="Y45" s="106"/>
    </row>
    <row r="46" spans="2:36" ht="22.5" customHeight="1" x14ac:dyDescent="0.25">
      <c r="B46" s="125" t="s">
        <v>88</v>
      </c>
      <c r="C46" s="123">
        <v>7076.6512851840007</v>
      </c>
      <c r="D46" s="123">
        <v>15326.917645776944</v>
      </c>
      <c r="E46" s="123">
        <v>22403.568930960944</v>
      </c>
      <c r="F46" s="123">
        <v>1496.3223502062997</v>
      </c>
      <c r="G46" s="123">
        <v>3071.633358176512</v>
      </c>
      <c r="H46" s="123">
        <v>3397.1622448223811</v>
      </c>
      <c r="I46" s="123">
        <v>2252.2931420348195</v>
      </c>
      <c r="J46" s="123">
        <v>0</v>
      </c>
      <c r="K46" s="123">
        <v>0</v>
      </c>
      <c r="L46" s="123">
        <v>2702.616045245044</v>
      </c>
      <c r="M46" s="123">
        <v>511.89</v>
      </c>
      <c r="N46" s="123">
        <v>138.73261740968098</v>
      </c>
      <c r="O46" s="123">
        <v>7.9</v>
      </c>
      <c r="P46" s="123">
        <v>1361.4278878822054</v>
      </c>
      <c r="Q46" s="123">
        <v>386.94</v>
      </c>
      <c r="R46" s="106"/>
      <c r="S46" s="106"/>
      <c r="T46" s="106"/>
      <c r="U46" s="106"/>
      <c r="V46" s="106"/>
      <c r="W46" s="106"/>
      <c r="X46" s="106"/>
      <c r="Y46" s="106"/>
    </row>
    <row r="47" spans="2:36" ht="20.25" customHeight="1" x14ac:dyDescent="0.25">
      <c r="B47" s="67" t="s">
        <v>61</v>
      </c>
      <c r="C47" s="123">
        <v>6018.6799999999994</v>
      </c>
      <c r="D47" s="124">
        <v>0</v>
      </c>
      <c r="E47" s="123">
        <v>6018.6799999999994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</row>
    <row r="48" spans="2:36" ht="33.75" customHeight="1" x14ac:dyDescent="0.25">
      <c r="B48" s="98" t="s">
        <v>89</v>
      </c>
      <c r="C48" s="123">
        <v>63183.295658123527</v>
      </c>
      <c r="D48" s="123">
        <v>20679.355318716465</v>
      </c>
      <c r="E48" s="123">
        <v>83862.650976839999</v>
      </c>
      <c r="F48" s="123">
        <v>1645.7445556002817</v>
      </c>
      <c r="G48" s="123">
        <v>3679.8125292794607</v>
      </c>
      <c r="H48" s="123">
        <v>4163.7194313978061</v>
      </c>
      <c r="I48" s="123">
        <v>2498.0733459696089</v>
      </c>
      <c r="J48" s="123">
        <v>0</v>
      </c>
      <c r="K48" s="123">
        <v>0</v>
      </c>
      <c r="L48" s="123">
        <v>3884.4449818959447</v>
      </c>
      <c r="M48" s="123">
        <v>640.66999999999996</v>
      </c>
      <c r="N48" s="123">
        <v>2226.8655848042667</v>
      </c>
      <c r="O48" s="123">
        <v>11.350000000000001</v>
      </c>
      <c r="P48" s="123">
        <v>1493.5798897690927</v>
      </c>
      <c r="Q48" s="123">
        <v>435.09500000000003</v>
      </c>
      <c r="U48" s="106"/>
    </row>
    <row r="50" spans="1:14" x14ac:dyDescent="0.25">
      <c r="C50" s="128">
        <f>C48/E48</f>
        <v>0.75341400399532554</v>
      </c>
      <c r="D50" s="128">
        <f>D48/E48</f>
        <v>0.24658599600467432</v>
      </c>
    </row>
    <row r="51" spans="1:14" ht="21.75" customHeight="1" x14ac:dyDescent="0.25">
      <c r="A51" s="122"/>
      <c r="B51" s="111" t="s">
        <v>119</v>
      </c>
      <c r="C51" s="135"/>
      <c r="D51" s="135"/>
      <c r="E51" s="131"/>
      <c r="F51" s="131"/>
      <c r="G51" s="131"/>
      <c r="H51" s="131"/>
      <c r="I51" s="131"/>
      <c r="J51" s="131"/>
      <c r="K51" s="131"/>
      <c r="L51" s="131"/>
      <c r="M51" s="135"/>
      <c r="N51" s="135"/>
    </row>
    <row r="52" spans="1:14" ht="24" customHeight="1" x14ac:dyDescent="0.25">
      <c r="A52" s="136"/>
      <c r="B52" s="137" t="s">
        <v>30</v>
      </c>
      <c r="C52" s="219" t="s">
        <v>4</v>
      </c>
      <c r="D52" s="219"/>
      <c r="E52" s="219"/>
      <c r="F52" s="219" t="s">
        <v>5</v>
      </c>
      <c r="G52" s="219"/>
      <c r="H52" s="219"/>
      <c r="I52" s="219" t="s">
        <v>6</v>
      </c>
      <c r="J52" s="219"/>
      <c r="K52" s="219"/>
      <c r="L52" s="219" t="s">
        <v>7</v>
      </c>
      <c r="M52" s="219"/>
      <c r="N52" s="219"/>
    </row>
    <row r="53" spans="1:14" ht="45" x14ac:dyDescent="0.25">
      <c r="A53" s="138" t="s">
        <v>8</v>
      </c>
      <c r="B53" s="115" t="s">
        <v>9</v>
      </c>
      <c r="C53" s="115" t="s">
        <v>10</v>
      </c>
      <c r="D53" s="115" t="s">
        <v>11</v>
      </c>
      <c r="E53" s="115" t="s">
        <v>12</v>
      </c>
      <c r="F53" s="115" t="s">
        <v>10</v>
      </c>
      <c r="G53" s="115" t="s">
        <v>11</v>
      </c>
      <c r="H53" s="115" t="s">
        <v>12</v>
      </c>
      <c r="I53" s="115" t="s">
        <v>10</v>
      </c>
      <c r="J53" s="115" t="s">
        <v>11</v>
      </c>
      <c r="K53" s="115" t="s">
        <v>12</v>
      </c>
      <c r="L53" s="115" t="s">
        <v>10</v>
      </c>
      <c r="M53" s="115" t="s">
        <v>11</v>
      </c>
      <c r="N53" s="115" t="s">
        <v>12</v>
      </c>
    </row>
    <row r="54" spans="1:14" ht="19.5" customHeight="1" x14ac:dyDescent="0.25">
      <c r="A54" s="220" t="s">
        <v>66</v>
      </c>
      <c r="B54" s="137" t="s">
        <v>67</v>
      </c>
      <c r="C54" s="139">
        <f>' Final Coal revenues'!C6</f>
        <v>53392.504444127189</v>
      </c>
      <c r="D54" s="139">
        <f>' Final Coal revenues'!D6</f>
        <v>4713.469944127186</v>
      </c>
      <c r="E54" s="139">
        <f>SUM(C54:D54)</f>
        <v>58105.974388254377</v>
      </c>
      <c r="F54" s="139">
        <f>' Final Coal revenues'!C17</f>
        <v>58983.494556626407</v>
      </c>
      <c r="G54" s="139">
        <f>' Final Coal revenues'!D17</f>
        <v>4486.2251566264067</v>
      </c>
      <c r="H54" s="139">
        <f>F54+G54</f>
        <v>63469.719713252816</v>
      </c>
      <c r="I54" s="139">
        <f>' Final Coal revenues'!C30</f>
        <v>56025.936030357145</v>
      </c>
      <c r="J54" s="139">
        <f>' Final Coal revenues'!D30</f>
        <v>4663.0873303571425</v>
      </c>
      <c r="K54" s="139">
        <f>SUM(I54:J54)</f>
        <v>60689.023360714287</v>
      </c>
      <c r="L54" s="139">
        <f>' Final Coal revenues'!C43</f>
        <v>50087.964372939525</v>
      </c>
      <c r="M54" s="139">
        <f>' Final Coal revenues'!D43</f>
        <v>5352.437672939519</v>
      </c>
      <c r="N54" s="139">
        <f>SUM(L54:M54)</f>
        <v>55440.402045879047</v>
      </c>
    </row>
    <row r="55" spans="1:14" ht="21.75" customHeight="1" x14ac:dyDescent="0.25">
      <c r="A55" s="221"/>
      <c r="B55" s="137" t="s">
        <v>68</v>
      </c>
      <c r="C55" s="139">
        <f>' Final Coal revenues'!C9</f>
        <v>8960.5749999999989</v>
      </c>
      <c r="D55" s="139">
        <f>' Final Coal revenues'!D9</f>
        <v>15675.425520868588</v>
      </c>
      <c r="E55" s="139">
        <f>SUM(C55:D55)</f>
        <v>24636.000520868587</v>
      </c>
      <c r="F55" s="139">
        <f>' Final Coal revenues'!C20</f>
        <v>6823.21</v>
      </c>
      <c r="G55" s="139">
        <f>' Final Coal revenues'!D20</f>
        <v>17430.251899566643</v>
      </c>
      <c r="H55" s="139">
        <f>F55+G55</f>
        <v>24253.461899566642</v>
      </c>
      <c r="I55" s="139">
        <f>' Final Coal revenues'!C33</f>
        <v>6170.7000000000007</v>
      </c>
      <c r="J55" s="139">
        <f>' Final Coal revenues'!D33</f>
        <v>16893.853650000001</v>
      </c>
      <c r="K55" s="139">
        <f>SUM(I55:J55)</f>
        <v>23064.553650000002</v>
      </c>
      <c r="L55" s="139">
        <f>' Final Coal revenues'!C46</f>
        <v>7076.6512851840007</v>
      </c>
      <c r="M55" s="139">
        <f>' Final Coal revenues'!D46</f>
        <v>15326.917645776944</v>
      </c>
      <c r="N55" s="139">
        <f>SUM(L55:M55)</f>
        <v>22403.568930960944</v>
      </c>
    </row>
    <row r="56" spans="1:14" ht="21.75" customHeight="1" x14ac:dyDescent="0.25">
      <c r="A56" s="222"/>
      <c r="B56" s="137" t="s">
        <v>69</v>
      </c>
      <c r="C56" s="139">
        <f t="shared" ref="C56:N56" si="0">SUM(C54:C55)</f>
        <v>62353.079444127186</v>
      </c>
      <c r="D56" s="139">
        <f t="shared" si="0"/>
        <v>20388.895464995774</v>
      </c>
      <c r="E56" s="139">
        <f t="shared" si="0"/>
        <v>82741.974909122961</v>
      </c>
      <c r="F56" s="139">
        <f t="shared" si="0"/>
        <v>65806.704556626413</v>
      </c>
      <c r="G56" s="139">
        <f t="shared" si="0"/>
        <v>21916.477056193049</v>
      </c>
      <c r="H56" s="139">
        <f t="shared" si="0"/>
        <v>87723.181612819462</v>
      </c>
      <c r="I56" s="139">
        <f t="shared" si="0"/>
        <v>62196.636030357142</v>
      </c>
      <c r="J56" s="139">
        <f t="shared" si="0"/>
        <v>21556.940980357143</v>
      </c>
      <c r="K56" s="139">
        <f t="shared" si="0"/>
        <v>83753.577010714289</v>
      </c>
      <c r="L56" s="139">
        <f t="shared" si="0"/>
        <v>57164.615658123526</v>
      </c>
      <c r="M56" s="139">
        <f t="shared" si="0"/>
        <v>20679.355318716465</v>
      </c>
      <c r="N56" s="139">
        <f t="shared" si="0"/>
        <v>77843.970976839992</v>
      </c>
    </row>
  </sheetData>
  <mergeCells count="5">
    <mergeCell ref="C52:E52"/>
    <mergeCell ref="F52:H52"/>
    <mergeCell ref="I52:K52"/>
    <mergeCell ref="L52:N52"/>
    <mergeCell ref="A54:A5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6"/>
  <sheetViews>
    <sheetView zoomScaleNormal="100" workbookViewId="0"/>
  </sheetViews>
  <sheetFormatPr defaultColWidth="8.7109375" defaultRowHeight="15" x14ac:dyDescent="0.25"/>
  <cols>
    <col min="1" max="1" width="10.7109375" style="145" customWidth="1"/>
    <col min="2" max="2" width="42.5703125" style="146" customWidth="1"/>
    <col min="3" max="3" width="12.28515625" style="146" customWidth="1"/>
    <col min="4" max="4" width="11.42578125" style="146" customWidth="1"/>
    <col min="5" max="5" width="12.42578125" style="147" customWidth="1"/>
    <col min="6" max="6" width="11.42578125" style="147" customWidth="1"/>
    <col min="7" max="7" width="11.5703125" style="147" bestFit="1" customWidth="1"/>
    <col min="8" max="8" width="12.28515625" style="147" customWidth="1"/>
    <col min="9" max="9" width="11" style="147" customWidth="1"/>
    <col min="10" max="10" width="11.140625" style="147" customWidth="1"/>
    <col min="11" max="11" width="11.7109375" style="147" customWidth="1"/>
    <col min="12" max="12" width="9.7109375" style="147" customWidth="1"/>
    <col min="13" max="13" width="10.7109375" style="147" customWidth="1"/>
    <col min="14" max="14" width="12" style="148" customWidth="1"/>
    <col min="15" max="15" width="9.5703125" style="148" customWidth="1"/>
    <col min="16" max="16" width="10.5703125" style="148" bestFit="1" customWidth="1"/>
    <col min="17" max="17" width="9.140625" style="148" bestFit="1" customWidth="1"/>
    <col min="18" max="18" width="10.5703125" style="145" bestFit="1" customWidth="1"/>
    <col min="19" max="16384" width="8.7109375" style="145"/>
  </cols>
  <sheetData>
    <row r="1" spans="1:18" x14ac:dyDescent="0.25">
      <c r="B1" s="71" t="s">
        <v>148</v>
      </c>
    </row>
    <row r="2" spans="1:18" s="148" customFormat="1" x14ac:dyDescent="0.25">
      <c r="B2" s="71"/>
      <c r="D2" s="146"/>
      <c r="E2" s="146"/>
      <c r="F2" s="146"/>
      <c r="G2" s="149"/>
      <c r="H2" s="150"/>
      <c r="I2" s="150"/>
      <c r="J2" s="150"/>
      <c r="K2" s="150"/>
      <c r="L2" s="150"/>
      <c r="M2" s="147"/>
      <c r="R2" s="145"/>
    </row>
    <row r="3" spans="1:18" s="148" customFormat="1" x14ac:dyDescent="0.25">
      <c r="B3" s="148" t="s">
        <v>62</v>
      </c>
      <c r="D3" s="146"/>
      <c r="E3" s="146"/>
      <c r="F3" s="146"/>
      <c r="G3" s="149"/>
      <c r="H3" s="150"/>
      <c r="I3" s="150"/>
      <c r="J3" s="150"/>
      <c r="K3" s="150"/>
      <c r="L3" s="150"/>
      <c r="M3" s="147"/>
      <c r="R3" s="145"/>
    </row>
    <row r="4" spans="1:18" s="148" customFormat="1" x14ac:dyDescent="0.25">
      <c r="B4" s="151" t="s">
        <v>73</v>
      </c>
      <c r="D4" s="146"/>
      <c r="E4" s="146"/>
      <c r="F4" s="146"/>
      <c r="G4" s="147"/>
      <c r="H4" s="147"/>
      <c r="I4" s="147"/>
      <c r="J4" s="147"/>
      <c r="K4" s="147"/>
      <c r="L4" s="147"/>
      <c r="M4" s="147"/>
      <c r="R4" s="145"/>
    </row>
    <row r="5" spans="1:18" x14ac:dyDescent="0.25">
      <c r="B5" s="151" t="s">
        <v>74</v>
      </c>
    </row>
    <row r="6" spans="1:18" x14ac:dyDescent="0.25">
      <c r="B6" s="151" t="s">
        <v>75</v>
      </c>
    </row>
    <row r="7" spans="1:18" x14ac:dyDescent="0.25">
      <c r="B7" s="151" t="s">
        <v>76</v>
      </c>
      <c r="C7" s="151"/>
    </row>
    <row r="8" spans="1:18" ht="24" customHeight="1" x14ac:dyDescent="0.25">
      <c r="B8" s="152"/>
      <c r="C8" s="153" t="s">
        <v>64</v>
      </c>
      <c r="D8" s="154"/>
      <c r="E8" s="150"/>
    </row>
    <row r="9" spans="1:18" x14ac:dyDescent="0.25">
      <c r="D9" s="155"/>
      <c r="E9" s="155"/>
      <c r="F9" s="155"/>
    </row>
    <row r="10" spans="1:18" ht="32.25" customHeight="1" x14ac:dyDescent="0.25">
      <c r="A10" s="156"/>
      <c r="B10" s="157" t="s">
        <v>50</v>
      </c>
      <c r="C10" s="158" t="s">
        <v>10</v>
      </c>
      <c r="D10" s="158" t="s">
        <v>51</v>
      </c>
      <c r="E10" s="158" t="s">
        <v>44</v>
      </c>
      <c r="F10" s="158" t="s">
        <v>109</v>
      </c>
      <c r="G10" s="158" t="s">
        <v>52</v>
      </c>
      <c r="H10" s="158" t="s">
        <v>53</v>
      </c>
      <c r="I10" s="158" t="s">
        <v>54</v>
      </c>
      <c r="J10" s="158" t="s">
        <v>55</v>
      </c>
      <c r="K10" s="158" t="s">
        <v>56</v>
      </c>
      <c r="L10" s="158" t="s">
        <v>45</v>
      </c>
      <c r="M10" s="158" t="s">
        <v>47</v>
      </c>
      <c r="N10" s="158" t="s">
        <v>46</v>
      </c>
      <c r="O10" s="158" t="s">
        <v>110</v>
      </c>
      <c r="P10" s="158" t="s">
        <v>111</v>
      </c>
      <c r="Q10" s="158" t="s">
        <v>57</v>
      </c>
    </row>
    <row r="11" spans="1:18" ht="55.5" customHeight="1" x14ac:dyDescent="0.25">
      <c r="A11" s="156"/>
      <c r="B11" s="186" t="s">
        <v>126</v>
      </c>
      <c r="C11" s="159">
        <v>271421.81</v>
      </c>
      <c r="D11" s="159">
        <v>197231.02999999994</v>
      </c>
      <c r="E11" s="159">
        <v>468652.83999999997</v>
      </c>
      <c r="F11" s="159">
        <v>26052.670000000002</v>
      </c>
      <c r="G11" s="159">
        <v>3720.8300000000004</v>
      </c>
      <c r="H11" s="159">
        <v>3280.6299999999997</v>
      </c>
      <c r="I11" s="159">
        <v>6922.1900000000005</v>
      </c>
      <c r="J11" s="159">
        <v>13635.33</v>
      </c>
      <c r="K11" s="159">
        <v>12182</v>
      </c>
      <c r="L11" s="159">
        <v>9452.7900000000009</v>
      </c>
      <c r="M11" s="159">
        <v>17781.79</v>
      </c>
      <c r="N11" s="159">
        <v>7314.33</v>
      </c>
      <c r="O11" s="159">
        <v>3224.66</v>
      </c>
      <c r="P11" s="159">
        <v>8864.51</v>
      </c>
      <c r="Q11" s="159">
        <v>16024.470000000001</v>
      </c>
    </row>
    <row r="12" spans="1:18" ht="27.75" x14ac:dyDescent="0.25">
      <c r="A12" s="156"/>
      <c r="B12" s="186" t="s">
        <v>127</v>
      </c>
      <c r="C12" s="159">
        <v>4746.66</v>
      </c>
      <c r="D12" s="159">
        <v>9370.4399999999987</v>
      </c>
      <c r="E12" s="159">
        <v>14117.099999999999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8" ht="18.75" customHeight="1" x14ac:dyDescent="0.25">
      <c r="A13" s="156"/>
      <c r="B13" s="186" t="s">
        <v>71</v>
      </c>
      <c r="C13" s="159">
        <v>20556.48</v>
      </c>
      <c r="D13" s="159">
        <v>261.59000000000003</v>
      </c>
      <c r="E13" s="159">
        <v>20818.07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8" ht="24" customHeight="1" x14ac:dyDescent="0.25">
      <c r="A14" s="156"/>
      <c r="B14" s="187" t="s">
        <v>88</v>
      </c>
      <c r="C14" s="160">
        <v>25303.14</v>
      </c>
      <c r="D14" s="160">
        <v>9632.0299999999988</v>
      </c>
      <c r="E14" s="160">
        <v>34935.17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</row>
    <row r="15" spans="1:18" ht="18.75" customHeight="1" x14ac:dyDescent="0.25">
      <c r="A15" s="156"/>
      <c r="B15" s="186" t="s">
        <v>72</v>
      </c>
      <c r="C15" s="159">
        <v>5839.1299999999992</v>
      </c>
      <c r="D15" s="159">
        <v>0</v>
      </c>
      <c r="E15" s="160">
        <v>5839.1299999999992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1:18" ht="19.5" customHeight="1" x14ac:dyDescent="0.25">
      <c r="A16" s="156"/>
      <c r="B16" s="186" t="s">
        <v>61</v>
      </c>
      <c r="C16" s="159">
        <v>33598.699999999997</v>
      </c>
      <c r="D16" s="159">
        <v>0</v>
      </c>
      <c r="E16" s="160">
        <v>33598.699999999997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8" ht="29.25" customHeight="1" x14ac:dyDescent="0.25">
      <c r="A17" s="156"/>
      <c r="B17" s="186" t="s">
        <v>128</v>
      </c>
      <c r="C17" s="160">
        <v>336162.78</v>
      </c>
      <c r="D17" s="160">
        <v>206863.05999999994</v>
      </c>
      <c r="E17" s="160">
        <v>543025.84</v>
      </c>
      <c r="F17" s="160">
        <v>26052.670000000002</v>
      </c>
      <c r="G17" s="160">
        <v>3720.8300000000004</v>
      </c>
      <c r="H17" s="160">
        <v>3280.6299999999997</v>
      </c>
      <c r="I17" s="160">
        <v>6922.1900000000005</v>
      </c>
      <c r="J17" s="160">
        <v>13635.33</v>
      </c>
      <c r="K17" s="160">
        <v>12182</v>
      </c>
      <c r="L17" s="160">
        <v>9452.7900000000009</v>
      </c>
      <c r="M17" s="160">
        <v>17781.79</v>
      </c>
      <c r="N17" s="160">
        <v>7314.33</v>
      </c>
      <c r="O17" s="160">
        <v>3224.66</v>
      </c>
      <c r="P17" s="160">
        <v>8864.51</v>
      </c>
      <c r="Q17" s="160">
        <v>16024.470000000001</v>
      </c>
    </row>
    <row r="18" spans="1:18" x14ac:dyDescent="0.25">
      <c r="A18" s="156"/>
      <c r="B18" s="161"/>
      <c r="C18" s="161"/>
      <c r="D18" s="161"/>
      <c r="E18" s="162"/>
      <c r="F18" s="162"/>
      <c r="G18" s="162"/>
      <c r="H18" s="162"/>
      <c r="I18" s="162"/>
      <c r="J18" s="162"/>
      <c r="K18" s="162"/>
      <c r="L18" s="162"/>
      <c r="M18" s="162"/>
      <c r="N18" s="161"/>
      <c r="O18" s="161"/>
      <c r="P18" s="161"/>
      <c r="Q18" s="161"/>
    </row>
    <row r="19" spans="1:18" x14ac:dyDescent="0.25">
      <c r="A19" s="156"/>
      <c r="B19" s="161"/>
      <c r="C19" s="163">
        <f>C17/E17</f>
        <v>0.61905485013383532</v>
      </c>
      <c r="D19" s="163">
        <f>D17/E17</f>
        <v>0.38094514986616468</v>
      </c>
      <c r="E19" s="162"/>
      <c r="F19" s="163"/>
      <c r="G19" s="162"/>
      <c r="H19" s="162"/>
      <c r="I19" s="162"/>
      <c r="J19" s="162"/>
      <c r="K19" s="162"/>
      <c r="L19" s="162"/>
      <c r="M19" s="162"/>
      <c r="N19" s="161"/>
      <c r="O19" s="161"/>
      <c r="P19" s="161"/>
      <c r="Q19" s="161"/>
    </row>
    <row r="20" spans="1:18" x14ac:dyDescent="0.25">
      <c r="A20" s="156"/>
      <c r="B20" s="161"/>
      <c r="C20" s="161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1"/>
      <c r="O20" s="161"/>
      <c r="P20" s="161"/>
      <c r="Q20" s="161"/>
    </row>
    <row r="21" spans="1:18" ht="27.75" customHeight="1" x14ac:dyDescent="0.25">
      <c r="A21" s="156"/>
      <c r="B21" s="161"/>
      <c r="C21" s="164" t="s">
        <v>49</v>
      </c>
      <c r="D21" s="165"/>
      <c r="E21" s="166"/>
      <c r="F21" s="166"/>
      <c r="G21" s="162"/>
      <c r="H21" s="162"/>
      <c r="I21" s="162"/>
      <c r="J21" s="162"/>
      <c r="K21" s="162"/>
      <c r="L21" s="162"/>
      <c r="M21" s="162"/>
      <c r="N21" s="161"/>
      <c r="O21" s="161"/>
      <c r="P21" s="161"/>
      <c r="Q21" s="161"/>
    </row>
    <row r="22" spans="1:18" ht="29.25" customHeight="1" x14ac:dyDescent="0.25">
      <c r="A22" s="156"/>
      <c r="B22" s="157" t="s">
        <v>50</v>
      </c>
      <c r="C22" s="158" t="s">
        <v>10</v>
      </c>
      <c r="D22" s="158" t="s">
        <v>51</v>
      </c>
      <c r="E22" s="158" t="s">
        <v>44</v>
      </c>
      <c r="F22" s="158" t="s">
        <v>109</v>
      </c>
      <c r="G22" s="158" t="s">
        <v>52</v>
      </c>
      <c r="H22" s="158" t="s">
        <v>53</v>
      </c>
      <c r="I22" s="158" t="s">
        <v>54</v>
      </c>
      <c r="J22" s="158" t="s">
        <v>55</v>
      </c>
      <c r="K22" s="158" t="s">
        <v>56</v>
      </c>
      <c r="L22" s="158" t="s">
        <v>45</v>
      </c>
      <c r="M22" s="158" t="s">
        <v>47</v>
      </c>
      <c r="N22" s="158" t="s">
        <v>46</v>
      </c>
      <c r="O22" s="158" t="s">
        <v>110</v>
      </c>
      <c r="P22" s="158" t="s">
        <v>111</v>
      </c>
      <c r="Q22" s="158" t="s">
        <v>57</v>
      </c>
    </row>
    <row r="23" spans="1:18" ht="47.25" customHeight="1" x14ac:dyDescent="0.25">
      <c r="A23" s="156"/>
      <c r="B23" s="186" t="s">
        <v>126</v>
      </c>
      <c r="C23" s="160">
        <v>273784.78999999998</v>
      </c>
      <c r="D23" s="160">
        <v>214025.62</v>
      </c>
      <c r="E23" s="160">
        <v>487810.41</v>
      </c>
      <c r="F23" s="160">
        <v>28462.54</v>
      </c>
      <c r="G23" s="160">
        <v>4004.37</v>
      </c>
      <c r="H23" s="160">
        <v>2808.4100000000003</v>
      </c>
      <c r="I23" s="160">
        <v>5752.3499999999995</v>
      </c>
      <c r="J23" s="160">
        <v>14772.97</v>
      </c>
      <c r="K23" s="160">
        <v>12919</v>
      </c>
      <c r="L23" s="160">
        <v>9571.7099999999991</v>
      </c>
      <c r="M23" s="160">
        <v>19783.8</v>
      </c>
      <c r="N23" s="160">
        <v>8410.9100000000017</v>
      </c>
      <c r="O23" s="160">
        <v>4437.9699999999993</v>
      </c>
      <c r="P23" s="160">
        <v>10055.620000000001</v>
      </c>
      <c r="Q23" s="160">
        <v>18784.68</v>
      </c>
    </row>
    <row r="24" spans="1:18" ht="31.5" customHeight="1" x14ac:dyDescent="0.25">
      <c r="A24" s="156"/>
      <c r="B24" s="186" t="s">
        <v>127</v>
      </c>
      <c r="C24" s="160">
        <v>6061.88</v>
      </c>
      <c r="D24" s="160">
        <v>13370.630000000001</v>
      </c>
      <c r="E24" s="160">
        <v>19432.510000000002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18" ht="21.75" customHeight="1" x14ac:dyDescent="0.25">
      <c r="A25" s="156"/>
      <c r="B25" s="186" t="s">
        <v>71</v>
      </c>
      <c r="C25" s="160">
        <v>21940.129999999997</v>
      </c>
      <c r="D25" s="160">
        <v>194.53</v>
      </c>
      <c r="E25" s="160">
        <v>22134.659999999996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18" ht="21.75" customHeight="1" x14ac:dyDescent="0.25">
      <c r="A26" s="156"/>
      <c r="B26" s="187" t="s">
        <v>88</v>
      </c>
      <c r="C26" s="160">
        <v>28002.01</v>
      </c>
      <c r="D26" s="160">
        <v>13565.160000000002</v>
      </c>
      <c r="E26" s="160">
        <v>41567.17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</row>
    <row r="27" spans="1:18" ht="19.5" customHeight="1" x14ac:dyDescent="0.25">
      <c r="A27" s="156"/>
      <c r="B27" s="186" t="s">
        <v>72</v>
      </c>
      <c r="C27" s="160">
        <v>7693.6100000000006</v>
      </c>
      <c r="D27" s="160">
        <v>0</v>
      </c>
      <c r="E27" s="160">
        <v>7693.6100000000006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18" ht="21.75" customHeight="1" x14ac:dyDescent="0.25">
      <c r="A28" s="156"/>
      <c r="B28" s="186" t="s">
        <v>61</v>
      </c>
      <c r="C28" s="160">
        <v>38560.649999999994</v>
      </c>
      <c r="D28" s="160">
        <v>0</v>
      </c>
      <c r="E28" s="160">
        <v>38560.649999999994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8" ht="30" customHeight="1" x14ac:dyDescent="0.25">
      <c r="A29" s="156"/>
      <c r="B29" s="186" t="s">
        <v>128</v>
      </c>
      <c r="C29" s="160">
        <v>348041.05999999994</v>
      </c>
      <c r="D29" s="160">
        <v>227590.78</v>
      </c>
      <c r="E29" s="160">
        <v>575631.84</v>
      </c>
      <c r="F29" s="160">
        <v>28462.54</v>
      </c>
      <c r="G29" s="160">
        <v>4004.37</v>
      </c>
      <c r="H29" s="160">
        <v>2808.4100000000003</v>
      </c>
      <c r="I29" s="160">
        <v>5752.3499999999995</v>
      </c>
      <c r="J29" s="160">
        <v>14772.97</v>
      </c>
      <c r="K29" s="160">
        <v>12919</v>
      </c>
      <c r="L29" s="160">
        <v>9571.7099999999991</v>
      </c>
      <c r="M29" s="160">
        <v>19783.8</v>
      </c>
      <c r="N29" s="160">
        <v>8410.9100000000017</v>
      </c>
      <c r="O29" s="160">
        <v>4437.9699999999993</v>
      </c>
      <c r="P29" s="160">
        <v>10055.620000000001</v>
      </c>
      <c r="Q29" s="160">
        <v>18784.68</v>
      </c>
    </row>
    <row r="30" spans="1:18" s="148" customFormat="1" x14ac:dyDescent="0.2">
      <c r="A30" s="161"/>
      <c r="B30" s="161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55"/>
    </row>
    <row r="31" spans="1:18" s="148" customFormat="1" x14ac:dyDescent="0.25">
      <c r="A31" s="161"/>
      <c r="B31" s="161"/>
      <c r="C31" s="163">
        <f>C29/E29</f>
        <v>0.60462440715579591</v>
      </c>
      <c r="D31" s="163">
        <f>D29/E29</f>
        <v>0.39537559284420404</v>
      </c>
      <c r="E31" s="161"/>
      <c r="F31" s="163"/>
      <c r="G31" s="162"/>
      <c r="H31" s="162"/>
      <c r="I31" s="162"/>
      <c r="J31" s="162"/>
      <c r="K31" s="162"/>
      <c r="L31" s="162"/>
      <c r="M31" s="162"/>
      <c r="N31" s="161"/>
      <c r="O31" s="161"/>
      <c r="P31" s="161"/>
      <c r="Q31" s="161"/>
      <c r="R31" s="145"/>
    </row>
    <row r="32" spans="1:18" x14ac:dyDescent="0.25">
      <c r="A32" s="156"/>
      <c r="B32" s="161"/>
      <c r="C32" s="161"/>
      <c r="D32" s="161"/>
      <c r="E32" s="162"/>
      <c r="F32" s="162"/>
      <c r="G32" s="162"/>
      <c r="H32" s="162"/>
      <c r="I32" s="162"/>
      <c r="J32" s="162"/>
      <c r="K32" s="162"/>
      <c r="L32" s="162"/>
      <c r="M32" s="162"/>
      <c r="N32" s="161"/>
      <c r="O32" s="161"/>
      <c r="P32" s="161"/>
      <c r="Q32" s="161"/>
    </row>
    <row r="33" spans="1:18" ht="21.75" customHeight="1" x14ac:dyDescent="0.25">
      <c r="A33" s="156"/>
      <c r="B33" s="168"/>
      <c r="C33" s="153" t="s">
        <v>63</v>
      </c>
      <c r="D33" s="168"/>
      <c r="E33" s="169"/>
      <c r="F33" s="169"/>
      <c r="G33" s="162"/>
      <c r="H33" s="162"/>
      <c r="I33" s="162"/>
      <c r="J33" s="162"/>
      <c r="K33" s="162"/>
      <c r="L33" s="162"/>
      <c r="M33" s="162"/>
      <c r="N33" s="161"/>
      <c r="O33" s="161"/>
      <c r="P33" s="161"/>
      <c r="Q33" s="161"/>
    </row>
    <row r="34" spans="1:18" x14ac:dyDescent="0.25">
      <c r="A34" s="156"/>
      <c r="B34" s="161"/>
      <c r="C34" s="161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1"/>
      <c r="O34" s="161"/>
      <c r="P34" s="161"/>
      <c r="Q34" s="161"/>
    </row>
    <row r="35" spans="1:18" ht="30" x14ac:dyDescent="0.25">
      <c r="A35" s="156"/>
      <c r="B35" s="157" t="s">
        <v>50</v>
      </c>
      <c r="C35" s="158" t="s">
        <v>10</v>
      </c>
      <c r="D35" s="158" t="s">
        <v>51</v>
      </c>
      <c r="E35" s="158" t="s">
        <v>44</v>
      </c>
      <c r="F35" s="158" t="s">
        <v>109</v>
      </c>
      <c r="G35" s="158" t="s">
        <v>52</v>
      </c>
      <c r="H35" s="158" t="s">
        <v>53</v>
      </c>
      <c r="I35" s="158" t="s">
        <v>54</v>
      </c>
      <c r="J35" s="158" t="s">
        <v>55</v>
      </c>
      <c r="K35" s="158" t="s">
        <v>56</v>
      </c>
      <c r="L35" s="158" t="s">
        <v>45</v>
      </c>
      <c r="M35" s="158" t="s">
        <v>47</v>
      </c>
      <c r="N35" s="158" t="s">
        <v>46</v>
      </c>
      <c r="O35" s="158" t="s">
        <v>110</v>
      </c>
      <c r="P35" s="158" t="s">
        <v>111</v>
      </c>
      <c r="Q35" s="158" t="s">
        <v>57</v>
      </c>
    </row>
    <row r="36" spans="1:18" ht="48" customHeight="1" x14ac:dyDescent="0.25">
      <c r="A36" s="156"/>
      <c r="B36" s="186" t="s">
        <v>126</v>
      </c>
      <c r="C36" s="159">
        <v>281938.24999999994</v>
      </c>
      <c r="D36" s="159">
        <v>208959.08000000002</v>
      </c>
      <c r="E36" s="159">
        <v>490897.32999999996</v>
      </c>
      <c r="F36" s="159">
        <v>27917.379999999994</v>
      </c>
      <c r="G36" s="159">
        <v>3886.29</v>
      </c>
      <c r="H36" s="159">
        <v>3312.2299999999996</v>
      </c>
      <c r="I36" s="159">
        <v>5687.44</v>
      </c>
      <c r="J36" s="159">
        <v>15649.36</v>
      </c>
      <c r="K36" s="159">
        <v>13494.67</v>
      </c>
      <c r="L36" s="159">
        <v>10817.9</v>
      </c>
      <c r="M36" s="159">
        <v>20730.91</v>
      </c>
      <c r="N36" s="159">
        <v>8087.61</v>
      </c>
      <c r="O36" s="159">
        <v>4116.2599999999993</v>
      </c>
      <c r="P36" s="159">
        <v>10066.049999999999</v>
      </c>
      <c r="Q36" s="159">
        <v>18736.789999999997</v>
      </c>
    </row>
    <row r="37" spans="1:18" ht="30.75" customHeight="1" x14ac:dyDescent="0.25">
      <c r="A37" s="156"/>
      <c r="B37" s="186" t="s">
        <v>127</v>
      </c>
      <c r="C37" s="159">
        <v>5602.02</v>
      </c>
      <c r="D37" s="159">
        <v>11881.619999999999</v>
      </c>
      <c r="E37" s="160">
        <v>17483.64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1:18" ht="20.25" customHeight="1" x14ac:dyDescent="0.25">
      <c r="A38" s="156"/>
      <c r="B38" s="186" t="s">
        <v>71</v>
      </c>
      <c r="C38" s="159">
        <v>17731.93</v>
      </c>
      <c r="D38" s="159">
        <v>214.88</v>
      </c>
      <c r="E38" s="160">
        <v>17946.810000000001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8" ht="24.75" customHeight="1" x14ac:dyDescent="0.25">
      <c r="A39" s="156"/>
      <c r="B39" s="187" t="s">
        <v>88</v>
      </c>
      <c r="C39" s="160">
        <v>23333.95</v>
      </c>
      <c r="D39" s="160">
        <v>12096.499999999998</v>
      </c>
      <c r="E39" s="160">
        <v>35430.449999999997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60">
        <v>0</v>
      </c>
    </row>
    <row r="40" spans="1:18" ht="21" customHeight="1" x14ac:dyDescent="0.25">
      <c r="A40" s="156"/>
      <c r="B40" s="186" t="s">
        <v>72</v>
      </c>
      <c r="C40" s="159">
        <v>5909.07</v>
      </c>
      <c r="D40" s="159">
        <v>0</v>
      </c>
      <c r="E40" s="160">
        <v>5909.07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8" ht="20.25" customHeight="1" x14ac:dyDescent="0.25">
      <c r="A41" s="156"/>
      <c r="B41" s="186" t="s">
        <v>61</v>
      </c>
      <c r="C41" s="159">
        <v>23133.559999999994</v>
      </c>
      <c r="D41" s="159">
        <v>0</v>
      </c>
      <c r="E41" s="160">
        <v>23133.559999999994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18" ht="32.25" customHeight="1" x14ac:dyDescent="0.25">
      <c r="A42" s="156"/>
      <c r="B42" s="186" t="s">
        <v>128</v>
      </c>
      <c r="C42" s="160">
        <v>334314.82999999996</v>
      </c>
      <c r="D42" s="160">
        <v>221055.58000000002</v>
      </c>
      <c r="E42" s="160">
        <v>555370.4099999998</v>
      </c>
      <c r="F42" s="160">
        <v>27917.379999999994</v>
      </c>
      <c r="G42" s="160">
        <v>3886.29</v>
      </c>
      <c r="H42" s="160">
        <v>3312.2299999999996</v>
      </c>
      <c r="I42" s="160">
        <v>5687.44</v>
      </c>
      <c r="J42" s="160">
        <v>15649.36</v>
      </c>
      <c r="K42" s="160">
        <v>13494.67</v>
      </c>
      <c r="L42" s="160">
        <v>10817.9</v>
      </c>
      <c r="M42" s="160">
        <v>20730.91</v>
      </c>
      <c r="N42" s="160">
        <v>8087.61</v>
      </c>
      <c r="O42" s="160">
        <v>4116.2599999999993</v>
      </c>
      <c r="P42" s="160">
        <v>10066.049999999999</v>
      </c>
      <c r="Q42" s="160">
        <v>18736.789999999997</v>
      </c>
    </row>
    <row r="43" spans="1:18" x14ac:dyDescent="0.25">
      <c r="A43" s="156"/>
      <c r="B43" s="161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55"/>
    </row>
    <row r="44" spans="1:18" x14ac:dyDescent="0.25">
      <c r="A44" s="156"/>
      <c r="B44" s="161"/>
      <c r="C44" s="163">
        <f>C42/E42</f>
        <v>0.60196730682860844</v>
      </c>
      <c r="D44" s="163">
        <f>D42/E42</f>
        <v>0.39803269317139184</v>
      </c>
      <c r="E44" s="162"/>
      <c r="F44" s="163"/>
      <c r="G44" s="162"/>
      <c r="H44" s="162"/>
      <c r="I44" s="162"/>
      <c r="J44" s="162"/>
      <c r="K44" s="162"/>
      <c r="L44" s="162"/>
      <c r="M44" s="162"/>
      <c r="N44" s="161"/>
      <c r="O44" s="161"/>
      <c r="P44" s="161"/>
      <c r="Q44" s="161"/>
    </row>
    <row r="45" spans="1:18" x14ac:dyDescent="0.25">
      <c r="A45" s="156"/>
      <c r="B45" s="161"/>
      <c r="C45" s="161"/>
      <c r="D45" s="163"/>
      <c r="E45" s="163"/>
      <c r="F45" s="163"/>
      <c r="G45" s="162"/>
      <c r="H45" s="162"/>
      <c r="I45" s="162"/>
      <c r="J45" s="162"/>
      <c r="K45" s="162"/>
      <c r="L45" s="162"/>
      <c r="M45" s="162"/>
      <c r="N45" s="161"/>
      <c r="O45" s="161"/>
      <c r="P45" s="161"/>
      <c r="Q45" s="161"/>
    </row>
    <row r="46" spans="1:18" x14ac:dyDescent="0.25">
      <c r="A46" s="156"/>
      <c r="B46" s="161"/>
      <c r="C46" s="161"/>
      <c r="D46" s="161"/>
      <c r="E46" s="162"/>
      <c r="F46" s="162"/>
      <c r="G46" s="162"/>
      <c r="H46" s="162"/>
      <c r="I46" s="162"/>
      <c r="J46" s="162"/>
      <c r="K46" s="162"/>
      <c r="L46" s="162"/>
      <c r="M46" s="162"/>
      <c r="N46" s="161"/>
      <c r="O46" s="161"/>
      <c r="P46" s="161"/>
      <c r="Q46" s="161"/>
    </row>
    <row r="47" spans="1:18" ht="23.25" customHeight="1" x14ac:dyDescent="0.25">
      <c r="A47" s="156"/>
      <c r="B47" s="168"/>
      <c r="C47" s="153" t="s">
        <v>65</v>
      </c>
      <c r="D47" s="170"/>
      <c r="E47" s="171"/>
      <c r="F47" s="162"/>
      <c r="G47" s="162"/>
      <c r="H47" s="162"/>
      <c r="I47" s="162"/>
      <c r="J47" s="162"/>
      <c r="K47" s="162"/>
      <c r="L47" s="162"/>
      <c r="M47" s="162"/>
      <c r="N47" s="161"/>
      <c r="O47" s="161"/>
      <c r="P47" s="161"/>
      <c r="Q47" s="161"/>
    </row>
    <row r="48" spans="1:18" x14ac:dyDescent="0.25">
      <c r="A48" s="156"/>
      <c r="B48" s="161"/>
      <c r="C48" s="161"/>
      <c r="D48" s="161"/>
      <c r="E48" s="162"/>
      <c r="F48" s="162"/>
      <c r="G48" s="162"/>
      <c r="H48" s="162"/>
      <c r="I48" s="162"/>
      <c r="J48" s="162"/>
      <c r="K48" s="162"/>
      <c r="L48" s="162"/>
      <c r="M48" s="162"/>
      <c r="N48" s="161"/>
      <c r="O48" s="161"/>
      <c r="P48" s="161"/>
      <c r="Q48" s="161"/>
    </row>
    <row r="49" spans="1:17" ht="30" x14ac:dyDescent="0.25">
      <c r="A49" s="156"/>
      <c r="B49" s="157" t="s">
        <v>50</v>
      </c>
      <c r="C49" s="158" t="s">
        <v>10</v>
      </c>
      <c r="D49" s="158" t="s">
        <v>51</v>
      </c>
      <c r="E49" s="158" t="s">
        <v>44</v>
      </c>
      <c r="F49" s="158" t="s">
        <v>109</v>
      </c>
      <c r="G49" s="158" t="s">
        <v>52</v>
      </c>
      <c r="H49" s="158" t="s">
        <v>53</v>
      </c>
      <c r="I49" s="158" t="s">
        <v>54</v>
      </c>
      <c r="J49" s="158" t="s">
        <v>55</v>
      </c>
      <c r="K49" s="158" t="s">
        <v>56</v>
      </c>
      <c r="L49" s="158" t="s">
        <v>45</v>
      </c>
      <c r="M49" s="158" t="s">
        <v>47</v>
      </c>
      <c r="N49" s="158" t="s">
        <v>46</v>
      </c>
      <c r="O49" s="158" t="s">
        <v>110</v>
      </c>
      <c r="P49" s="158" t="s">
        <v>111</v>
      </c>
      <c r="Q49" s="158" t="s">
        <v>57</v>
      </c>
    </row>
    <row r="50" spans="1:17" ht="49.5" customHeight="1" x14ac:dyDescent="0.25">
      <c r="A50" s="156"/>
      <c r="B50" s="186" t="s">
        <v>126</v>
      </c>
      <c r="C50" s="159">
        <v>416294.12999999989</v>
      </c>
      <c r="D50" s="159">
        <v>210092.57000000004</v>
      </c>
      <c r="E50" s="159">
        <v>626386.69999999995</v>
      </c>
      <c r="F50" s="159">
        <v>26362.570000000003</v>
      </c>
      <c r="G50" s="159">
        <v>4121.4000000000005</v>
      </c>
      <c r="H50" s="159">
        <v>3631.2899999999995</v>
      </c>
      <c r="I50" s="159">
        <v>6419.1100000000006</v>
      </c>
      <c r="J50" s="159">
        <v>15736.43</v>
      </c>
      <c r="K50" s="159">
        <v>15263.1</v>
      </c>
      <c r="L50" s="159">
        <v>11975.369999999999</v>
      </c>
      <c r="M50" s="159">
        <v>22558.720000000001</v>
      </c>
      <c r="N50" s="159">
        <v>8333.3000000000011</v>
      </c>
      <c r="O50" s="159">
        <v>4078.9400000000005</v>
      </c>
      <c r="P50" s="159">
        <v>8713.1999999999989</v>
      </c>
      <c r="Q50" s="159">
        <v>17502.429999999997</v>
      </c>
    </row>
    <row r="51" spans="1:17" ht="27.75" x14ac:dyDescent="0.25">
      <c r="A51" s="156"/>
      <c r="B51" s="186" t="s">
        <v>127</v>
      </c>
      <c r="C51" s="159">
        <v>3589.8300000000004</v>
      </c>
      <c r="D51" s="159">
        <v>7178.61</v>
      </c>
      <c r="E51" s="159">
        <v>10768.44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7" ht="19.5" customHeight="1" x14ac:dyDescent="0.25">
      <c r="A52" s="156"/>
      <c r="B52" s="186" t="s">
        <v>71</v>
      </c>
      <c r="C52" s="159">
        <v>10392.669999999998</v>
      </c>
      <c r="D52" s="159">
        <v>378.54999999999995</v>
      </c>
      <c r="E52" s="159">
        <v>10771.219999999998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</row>
    <row r="53" spans="1:17" ht="25.5" customHeight="1" x14ac:dyDescent="0.25">
      <c r="A53" s="156"/>
      <c r="B53" s="187" t="s">
        <v>88</v>
      </c>
      <c r="C53" s="160">
        <v>13982.499999999998</v>
      </c>
      <c r="D53" s="160">
        <v>7557.16</v>
      </c>
      <c r="E53" s="160">
        <v>21539.659999999996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</row>
    <row r="54" spans="1:17" ht="19.5" customHeight="1" x14ac:dyDescent="0.25">
      <c r="A54" s="156"/>
      <c r="B54" s="186" t="s">
        <v>72</v>
      </c>
      <c r="C54" s="159">
        <v>2883.4700000000003</v>
      </c>
      <c r="D54" s="159">
        <v>0</v>
      </c>
      <c r="E54" s="159">
        <v>2883.4700000000003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</row>
    <row r="55" spans="1:17" ht="21" customHeight="1" x14ac:dyDescent="0.25">
      <c r="A55" s="156"/>
      <c r="B55" s="186" t="s">
        <v>61</v>
      </c>
      <c r="C55" s="159">
        <v>21908.929999999997</v>
      </c>
      <c r="D55" s="159">
        <v>0</v>
      </c>
      <c r="E55" s="159">
        <v>21908.929999999997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</row>
    <row r="56" spans="1:17" ht="27" customHeight="1" x14ac:dyDescent="0.25">
      <c r="A56" s="156"/>
      <c r="B56" s="186" t="s">
        <v>128</v>
      </c>
      <c r="C56" s="159">
        <v>455069.02999999985</v>
      </c>
      <c r="D56" s="159">
        <v>217649.73000000004</v>
      </c>
      <c r="E56" s="159">
        <v>672718.76</v>
      </c>
      <c r="F56" s="159">
        <v>26362.570000000003</v>
      </c>
      <c r="G56" s="159">
        <v>4121.4000000000005</v>
      </c>
      <c r="H56" s="159">
        <v>3631.2899999999995</v>
      </c>
      <c r="I56" s="159">
        <v>6419.1100000000006</v>
      </c>
      <c r="J56" s="159">
        <v>15736.43</v>
      </c>
      <c r="K56" s="159">
        <v>15263.1</v>
      </c>
      <c r="L56" s="159">
        <v>11975.369999999999</v>
      </c>
      <c r="M56" s="159">
        <v>22558.720000000001</v>
      </c>
      <c r="N56" s="159">
        <v>8333.3000000000011</v>
      </c>
      <c r="O56" s="159">
        <v>4078.9400000000005</v>
      </c>
      <c r="P56" s="159">
        <v>8713.1999999999989</v>
      </c>
      <c r="Q56" s="159">
        <v>17502.429999999997</v>
      </c>
    </row>
    <row r="57" spans="1:17" ht="18" customHeight="1" x14ac:dyDescent="0.25">
      <c r="A57" s="156"/>
      <c r="B57" s="161"/>
      <c r="C57" s="173">
        <f>C56/E56</f>
        <v>0.67646252350685132</v>
      </c>
      <c r="D57" s="173">
        <f>D56/E56</f>
        <v>0.32353747649314857</v>
      </c>
      <c r="E57" s="162"/>
      <c r="F57" s="162"/>
      <c r="G57" s="162"/>
      <c r="H57" s="162"/>
      <c r="I57" s="162"/>
      <c r="J57" s="162"/>
      <c r="K57" s="162"/>
      <c r="L57" s="162"/>
      <c r="M57" s="162"/>
      <c r="N57" s="161"/>
      <c r="O57" s="161"/>
      <c r="P57" s="161"/>
      <c r="Q57" s="161"/>
    </row>
    <row r="58" spans="1:17" ht="17.25" customHeight="1" x14ac:dyDescent="0.25">
      <c r="A58" s="156"/>
      <c r="B58" s="176" t="s">
        <v>108</v>
      </c>
      <c r="C58" s="177">
        <f>(C56-C42)/C42</f>
        <v>0.36119905300043048</v>
      </c>
      <c r="D58" s="177">
        <f>(D56-D42)/D42</f>
        <v>-1.5407211163816704E-2</v>
      </c>
      <c r="E58" s="177">
        <f>(E56-E42)/E42</f>
        <v>0.21129744740991918</v>
      </c>
      <c r="F58" s="163"/>
      <c r="G58" s="162"/>
      <c r="H58" s="162"/>
      <c r="I58" s="162"/>
      <c r="J58" s="162"/>
      <c r="K58" s="162"/>
      <c r="L58" s="162"/>
      <c r="M58" s="162"/>
      <c r="N58" s="161"/>
      <c r="O58" s="161"/>
      <c r="P58" s="161"/>
      <c r="Q58" s="161"/>
    </row>
    <row r="59" spans="1:17" ht="22.5" customHeight="1" x14ac:dyDescent="0.25">
      <c r="A59" s="156"/>
      <c r="B59" s="111" t="s">
        <v>120</v>
      </c>
      <c r="C59" s="161"/>
      <c r="D59" s="161"/>
      <c r="E59" s="162"/>
      <c r="F59" s="162"/>
      <c r="G59" s="162"/>
      <c r="H59" s="162"/>
      <c r="I59" s="162"/>
      <c r="J59" s="162"/>
      <c r="K59" s="162"/>
      <c r="L59" s="162"/>
      <c r="M59" s="162"/>
      <c r="N59" s="161"/>
      <c r="O59" s="161"/>
      <c r="P59" s="161"/>
      <c r="Q59" s="161"/>
    </row>
    <row r="60" spans="1:17" x14ac:dyDescent="0.25">
      <c r="A60" s="136"/>
      <c r="B60" s="137" t="s">
        <v>30</v>
      </c>
      <c r="C60" s="219" t="s">
        <v>4</v>
      </c>
      <c r="D60" s="219"/>
      <c r="E60" s="219"/>
      <c r="F60" s="219" t="s">
        <v>5</v>
      </c>
      <c r="G60" s="219"/>
      <c r="H60" s="219"/>
      <c r="I60" s="219" t="s">
        <v>6</v>
      </c>
      <c r="J60" s="219"/>
      <c r="K60" s="219"/>
      <c r="L60" s="219" t="s">
        <v>7</v>
      </c>
      <c r="M60" s="219"/>
      <c r="N60" s="219"/>
      <c r="O60" s="161"/>
      <c r="P60" s="161"/>
      <c r="Q60" s="161"/>
    </row>
    <row r="61" spans="1:17" ht="45" x14ac:dyDescent="0.25">
      <c r="A61" s="138" t="s">
        <v>8</v>
      </c>
      <c r="B61" s="115" t="s">
        <v>9</v>
      </c>
      <c r="C61" s="115" t="s">
        <v>10</v>
      </c>
      <c r="D61" s="115" t="s">
        <v>11</v>
      </c>
      <c r="E61" s="115" t="s">
        <v>12</v>
      </c>
      <c r="F61" s="115" t="s">
        <v>10</v>
      </c>
      <c r="G61" s="115" t="s">
        <v>11</v>
      </c>
      <c r="H61" s="115" t="s">
        <v>12</v>
      </c>
      <c r="I61" s="115" t="s">
        <v>10</v>
      </c>
      <c r="J61" s="115" t="s">
        <v>11</v>
      </c>
      <c r="K61" s="115" t="s">
        <v>12</v>
      </c>
      <c r="L61" s="115" t="s">
        <v>10</v>
      </c>
      <c r="M61" s="115" t="s">
        <v>11</v>
      </c>
      <c r="N61" s="115" t="s">
        <v>12</v>
      </c>
      <c r="O61" s="161"/>
      <c r="P61" s="161"/>
      <c r="Q61" s="161"/>
    </row>
    <row r="62" spans="1:17" ht="27" customHeight="1" x14ac:dyDescent="0.25">
      <c r="A62" s="220" t="s">
        <v>1</v>
      </c>
      <c r="B62" s="137" t="s">
        <v>67</v>
      </c>
      <c r="C62" s="160">
        <f>'Final Petroleum revenues '!C11</f>
        <v>271421.81</v>
      </c>
      <c r="D62" s="160">
        <f>'Final Petroleum revenues '!D11</f>
        <v>197231.02999999994</v>
      </c>
      <c r="E62" s="160">
        <f>SUM(C62:D62)</f>
        <v>468652.83999999997</v>
      </c>
      <c r="F62" s="160">
        <f>'Final Petroleum revenues '!C23</f>
        <v>273784.78999999998</v>
      </c>
      <c r="G62" s="160">
        <f>'Final Petroleum revenues '!D23</f>
        <v>214025.62</v>
      </c>
      <c r="H62" s="160">
        <f>F62+G62</f>
        <v>487810.41</v>
      </c>
      <c r="I62" s="160">
        <f>'Final Petroleum revenues '!C36</f>
        <v>281938.24999999994</v>
      </c>
      <c r="J62" s="160">
        <f>'Final Petroleum revenues '!D36</f>
        <v>208959.08000000002</v>
      </c>
      <c r="K62" s="160">
        <f>SUM(I62:J62)</f>
        <v>490897.32999999996</v>
      </c>
      <c r="L62" s="160">
        <f>'Final Petroleum revenues '!C50</f>
        <v>416294.12999999989</v>
      </c>
      <c r="M62" s="160">
        <f>'Final Petroleum revenues '!D50</f>
        <v>210092.57000000004</v>
      </c>
      <c r="N62" s="174">
        <f>SUM(L62:M62)</f>
        <v>626386.69999999995</v>
      </c>
      <c r="O62" s="161"/>
      <c r="P62" s="161"/>
      <c r="Q62" s="161"/>
    </row>
    <row r="63" spans="1:17" ht="27" customHeight="1" x14ac:dyDescent="0.25">
      <c r="A63" s="221"/>
      <c r="B63" s="137" t="s">
        <v>68</v>
      </c>
      <c r="C63" s="160">
        <f>C14</f>
        <v>25303.14</v>
      </c>
      <c r="D63" s="160">
        <f>D14</f>
        <v>9632.0299999999988</v>
      </c>
      <c r="E63" s="160">
        <f>SUM(C63:D63)</f>
        <v>34935.17</v>
      </c>
      <c r="F63" s="160">
        <f>C26</f>
        <v>28002.01</v>
      </c>
      <c r="G63" s="160">
        <f>D26</f>
        <v>13565.160000000002</v>
      </c>
      <c r="H63" s="160">
        <f>F63+G63</f>
        <v>41567.17</v>
      </c>
      <c r="I63" s="160">
        <f>C39</f>
        <v>23333.95</v>
      </c>
      <c r="J63" s="160">
        <f>D39</f>
        <v>12096.499999999998</v>
      </c>
      <c r="K63" s="160">
        <f>SUM(I63:J63)</f>
        <v>35430.449999999997</v>
      </c>
      <c r="L63" s="160">
        <f>C53</f>
        <v>13982.499999999998</v>
      </c>
      <c r="M63" s="160">
        <f>D53</f>
        <v>7557.16</v>
      </c>
      <c r="N63" s="174">
        <f>SUM(L63:M63)</f>
        <v>21539.659999999996</v>
      </c>
      <c r="O63" s="161"/>
      <c r="P63" s="161"/>
      <c r="Q63" s="161"/>
    </row>
    <row r="64" spans="1:17" ht="27" customHeight="1" x14ac:dyDescent="0.25">
      <c r="A64" s="222"/>
      <c r="B64" s="137" t="s">
        <v>69</v>
      </c>
      <c r="C64" s="160">
        <f t="shared" ref="C64:N64" si="0">SUM(C62:C63)</f>
        <v>296724.95</v>
      </c>
      <c r="D64" s="160">
        <f t="shared" si="0"/>
        <v>206863.05999999994</v>
      </c>
      <c r="E64" s="160">
        <f t="shared" si="0"/>
        <v>503588.00999999995</v>
      </c>
      <c r="F64" s="160">
        <f t="shared" si="0"/>
        <v>301786.8</v>
      </c>
      <c r="G64" s="160">
        <f t="shared" si="0"/>
        <v>227590.78</v>
      </c>
      <c r="H64" s="160">
        <f t="shared" si="0"/>
        <v>529377.57999999996</v>
      </c>
      <c r="I64" s="160">
        <f t="shared" si="0"/>
        <v>305272.19999999995</v>
      </c>
      <c r="J64" s="160">
        <f t="shared" si="0"/>
        <v>221055.58000000002</v>
      </c>
      <c r="K64" s="160">
        <f t="shared" si="0"/>
        <v>526327.77999999991</v>
      </c>
      <c r="L64" s="160">
        <f t="shared" si="0"/>
        <v>430276.62999999989</v>
      </c>
      <c r="M64" s="160">
        <f t="shared" si="0"/>
        <v>217649.73000000004</v>
      </c>
      <c r="N64" s="160">
        <f t="shared" si="0"/>
        <v>647926.36</v>
      </c>
      <c r="O64" s="161"/>
      <c r="P64" s="161"/>
      <c r="Q64" s="161"/>
    </row>
    <row r="66" spans="3:13" x14ac:dyDescent="0.25">
      <c r="C66" s="175">
        <f>C62/E62</f>
        <v>0.57915323846111766</v>
      </c>
      <c r="D66" s="175">
        <f>D62/E62</f>
        <v>0.42084676153888229</v>
      </c>
      <c r="F66" s="175">
        <f>F62/H62</f>
        <v>0.56125245461653839</v>
      </c>
      <c r="G66" s="175">
        <f>G62/H62</f>
        <v>0.43874754538346161</v>
      </c>
      <c r="I66" s="175">
        <f>I62/K62</f>
        <v>0.57433241692310688</v>
      </c>
      <c r="J66" s="175">
        <f>J62/K62</f>
        <v>0.42566758307689317</v>
      </c>
      <c r="L66" s="175">
        <f>L62/N62</f>
        <v>0.66459605543987432</v>
      </c>
      <c r="M66" s="175">
        <f>M62/N62</f>
        <v>0.33540394456012562</v>
      </c>
    </row>
  </sheetData>
  <mergeCells count="5">
    <mergeCell ref="C60:E60"/>
    <mergeCell ref="F60:H60"/>
    <mergeCell ref="I60:K60"/>
    <mergeCell ref="L60:N60"/>
    <mergeCell ref="A62:A6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29"/>
  <sheetViews>
    <sheetView zoomScaleNormal="100" workbookViewId="0"/>
  </sheetViews>
  <sheetFormatPr defaultColWidth="8.7109375" defaultRowHeight="15" x14ac:dyDescent="0.25"/>
  <cols>
    <col min="1" max="1" width="10.28515625" style="86" customWidth="1"/>
    <col min="2" max="2" width="31.28515625" style="83" customWidth="1"/>
    <col min="3" max="3" width="12.28515625" style="83" customWidth="1"/>
    <col min="4" max="4" width="11.140625" style="83" customWidth="1"/>
    <col min="5" max="5" width="12.28515625" style="84" customWidth="1"/>
    <col min="6" max="6" width="11.28515625" style="84" customWidth="1"/>
    <col min="7" max="7" width="10.28515625" style="84" customWidth="1"/>
    <col min="8" max="8" width="12" style="84" customWidth="1"/>
    <col min="9" max="9" width="9.42578125" style="84" customWidth="1"/>
    <col min="10" max="10" width="10.5703125" style="84" customWidth="1"/>
    <col min="11" max="11" width="11.85546875" style="84" customWidth="1"/>
    <col min="12" max="12" width="10.42578125" style="84" customWidth="1"/>
    <col min="13" max="13" width="10.5703125" style="85" bestFit="1" customWidth="1"/>
    <col min="14" max="14" width="12" style="85" customWidth="1"/>
    <col min="15" max="15" width="10.5703125" style="85" bestFit="1" customWidth="1"/>
    <col min="16" max="16" width="10" style="85" customWidth="1"/>
    <col min="17" max="17" width="10.5703125" style="86" bestFit="1" customWidth="1"/>
    <col min="18" max="18" width="8.7109375" style="86"/>
    <col min="19" max="19" width="25.5703125" style="86" customWidth="1"/>
    <col min="20" max="20" width="11" style="86" customWidth="1"/>
    <col min="21" max="21" width="8.42578125" style="86" customWidth="1"/>
    <col min="22" max="22" width="12.42578125" style="86" customWidth="1"/>
    <col min="23" max="23" width="15.28515625" style="86" customWidth="1"/>
    <col min="24" max="24" width="14.28515625" style="86" customWidth="1"/>
    <col min="25" max="25" width="15.140625" style="86" customWidth="1"/>
    <col min="26" max="26" width="13" style="86" customWidth="1"/>
    <col min="27" max="27" width="10.28515625" style="86" customWidth="1"/>
    <col min="28" max="28" width="13.140625" style="86" customWidth="1"/>
    <col min="29" max="29" width="12.85546875" style="86" customWidth="1"/>
    <col min="30" max="30" width="18.85546875" style="86" customWidth="1"/>
    <col min="31" max="31" width="16.28515625" style="86" customWidth="1"/>
    <col min="32" max="32" width="15.28515625" style="86" customWidth="1"/>
    <col min="33" max="33" width="10" style="86" customWidth="1"/>
    <col min="34" max="34" width="13.140625" style="86" customWidth="1"/>
    <col min="35" max="16384" width="8.7109375" style="86"/>
  </cols>
  <sheetData>
    <row r="1" spans="2:34" x14ac:dyDescent="0.25">
      <c r="B1" s="71" t="s">
        <v>149</v>
      </c>
    </row>
    <row r="2" spans="2:34" ht="12" customHeight="1" x14ac:dyDescent="0.25">
      <c r="B2" s="71"/>
      <c r="C2" s="87"/>
      <c r="D2" s="87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90"/>
    </row>
    <row r="3" spans="2:34" ht="16.5" customHeight="1" x14ac:dyDescent="0.25">
      <c r="B3" s="91" t="s">
        <v>115</v>
      </c>
      <c r="C3" s="87"/>
      <c r="D3" s="87"/>
      <c r="E3" s="88"/>
      <c r="F3" s="88"/>
      <c r="G3" s="88"/>
      <c r="H3" s="88"/>
      <c r="I3" s="88"/>
      <c r="J3" s="88"/>
      <c r="K3" s="88"/>
      <c r="L3" s="88"/>
      <c r="M3" s="89"/>
      <c r="N3" s="89"/>
      <c r="O3" s="89"/>
      <c r="P3" s="89"/>
      <c r="Q3" s="90"/>
      <c r="R3" s="90"/>
    </row>
    <row r="4" spans="2:34" ht="12.75" customHeight="1" x14ac:dyDescent="0.25">
      <c r="B4" s="91"/>
      <c r="C4" s="87"/>
      <c r="D4" s="87"/>
      <c r="E4" s="88"/>
      <c r="F4" s="88"/>
      <c r="G4" s="88"/>
      <c r="H4" s="88"/>
      <c r="I4" s="88"/>
      <c r="J4" s="88"/>
      <c r="K4" s="88"/>
      <c r="L4" s="88"/>
      <c r="M4" s="89"/>
      <c r="N4" s="89"/>
      <c r="O4" s="89"/>
      <c r="P4" s="89"/>
      <c r="Q4" s="90"/>
      <c r="R4" s="90"/>
    </row>
    <row r="5" spans="2:34" ht="21.75" customHeight="1" x14ac:dyDescent="0.25">
      <c r="B5" s="92"/>
      <c r="C5" s="92" t="s">
        <v>80</v>
      </c>
      <c r="D5" s="93"/>
      <c r="E5" s="94" t="s">
        <v>81</v>
      </c>
    </row>
    <row r="6" spans="2:34" ht="30" x14ac:dyDescent="0.25">
      <c r="B6" s="95" t="s">
        <v>50</v>
      </c>
      <c r="C6" s="96" t="s">
        <v>10</v>
      </c>
      <c r="D6" s="96" t="s">
        <v>51</v>
      </c>
      <c r="E6" s="96" t="s">
        <v>44</v>
      </c>
      <c r="F6" s="96" t="s">
        <v>109</v>
      </c>
      <c r="G6" s="96" t="s">
        <v>52</v>
      </c>
      <c r="H6" s="96" t="s">
        <v>53</v>
      </c>
      <c r="I6" s="96" t="s">
        <v>54</v>
      </c>
      <c r="J6" s="96" t="s">
        <v>55</v>
      </c>
      <c r="K6" s="96" t="s">
        <v>56</v>
      </c>
      <c r="L6" s="96" t="s">
        <v>45</v>
      </c>
      <c r="M6" s="96" t="s">
        <v>47</v>
      </c>
      <c r="N6" s="96" t="s">
        <v>46</v>
      </c>
      <c r="O6" s="96" t="s">
        <v>110</v>
      </c>
      <c r="P6" s="96" t="s">
        <v>111</v>
      </c>
      <c r="Q6" s="96" t="s">
        <v>57</v>
      </c>
      <c r="S6" s="97" t="s">
        <v>116</v>
      </c>
      <c r="T6" s="97" t="s">
        <v>16</v>
      </c>
      <c r="U6" s="97" t="s">
        <v>17</v>
      </c>
      <c r="V6" s="97" t="s">
        <v>23</v>
      </c>
      <c r="W6" s="97" t="s">
        <v>26</v>
      </c>
      <c r="X6" s="97" t="s">
        <v>19</v>
      </c>
      <c r="Y6" s="97" t="s">
        <v>20</v>
      </c>
      <c r="Z6" s="97" t="s">
        <v>24</v>
      </c>
      <c r="AA6" s="97" t="s">
        <v>21</v>
      </c>
      <c r="AB6" s="97" t="s">
        <v>25</v>
      </c>
      <c r="AC6" s="97" t="s">
        <v>22</v>
      </c>
      <c r="AD6" s="97" t="s">
        <v>28</v>
      </c>
      <c r="AE6" s="97" t="s">
        <v>29</v>
      </c>
      <c r="AF6" s="97" t="s">
        <v>18</v>
      </c>
      <c r="AG6" s="97" t="s">
        <v>27</v>
      </c>
    </row>
    <row r="7" spans="2:34" ht="30" x14ac:dyDescent="0.25">
      <c r="B7" s="98" t="s">
        <v>79</v>
      </c>
      <c r="C7" s="99"/>
      <c r="D7" s="100">
        <v>34804.074407300002</v>
      </c>
      <c r="E7" s="100">
        <v>34804.074407300002</v>
      </c>
      <c r="F7" s="100">
        <v>7344.8611000000001</v>
      </c>
      <c r="G7" s="100">
        <v>1688.9545000000001</v>
      </c>
      <c r="H7" s="100">
        <v>183.49979999999999</v>
      </c>
      <c r="I7" s="100">
        <v>1969.7355</v>
      </c>
      <c r="J7" s="100">
        <v>1484.9864</v>
      </c>
      <c r="K7" s="100">
        <v>3376.6682000000001</v>
      </c>
      <c r="L7" s="100">
        <v>2590.2865999999999</v>
      </c>
      <c r="M7" s="100">
        <v>2124.1293000000001</v>
      </c>
      <c r="N7" s="100">
        <v>2333.5509999999999</v>
      </c>
      <c r="O7" s="100">
        <v>60.192900000000002</v>
      </c>
      <c r="P7" s="100">
        <v>396.99349999999998</v>
      </c>
      <c r="Q7" s="100">
        <v>1219.3193000000001</v>
      </c>
      <c r="S7" s="97" t="s">
        <v>79</v>
      </c>
      <c r="T7" s="97" t="s">
        <v>4</v>
      </c>
      <c r="U7" s="97">
        <v>34804.074407300002</v>
      </c>
      <c r="V7" s="97">
        <v>7344.8611000000001</v>
      </c>
      <c r="W7" s="97">
        <v>1219.3193000000001</v>
      </c>
      <c r="X7" s="97">
        <v>1688.9545000000001</v>
      </c>
      <c r="Y7" s="97">
        <v>183.49979999999999</v>
      </c>
      <c r="Z7" s="97">
        <v>1969.7355</v>
      </c>
      <c r="AA7" s="97">
        <v>1484.9864</v>
      </c>
      <c r="AB7" s="97">
        <v>3376.6682000000001</v>
      </c>
      <c r="AC7" s="97">
        <v>2590.2865999999999</v>
      </c>
      <c r="AD7" s="97">
        <v>2124.1293000000001</v>
      </c>
      <c r="AE7" s="97">
        <v>2333.5509999999999</v>
      </c>
      <c r="AF7" s="97">
        <v>60.192900000000002</v>
      </c>
      <c r="AG7" s="97">
        <v>396.99349999999998</v>
      </c>
    </row>
    <row r="9" spans="2:34" ht="22.5" customHeight="1" x14ac:dyDescent="0.25"/>
    <row r="10" spans="2:34" ht="24" customHeight="1" x14ac:dyDescent="0.25">
      <c r="C10" s="101" t="s">
        <v>77</v>
      </c>
      <c r="D10" s="102"/>
      <c r="E10" s="103" t="s">
        <v>78</v>
      </c>
    </row>
    <row r="11" spans="2:34" ht="30" x14ac:dyDescent="0.25">
      <c r="B11" s="95" t="s">
        <v>50</v>
      </c>
      <c r="C11" s="96" t="s">
        <v>10</v>
      </c>
      <c r="D11" s="96" t="s">
        <v>51</v>
      </c>
      <c r="E11" s="96" t="s">
        <v>44</v>
      </c>
      <c r="F11" s="96" t="s">
        <v>109</v>
      </c>
      <c r="G11" s="96" t="s">
        <v>52</v>
      </c>
      <c r="H11" s="96" t="s">
        <v>53</v>
      </c>
      <c r="I11" s="96" t="s">
        <v>54</v>
      </c>
      <c r="J11" s="96" t="s">
        <v>55</v>
      </c>
      <c r="K11" s="96" t="s">
        <v>56</v>
      </c>
      <c r="L11" s="96" t="s">
        <v>45</v>
      </c>
      <c r="M11" s="96" t="s">
        <v>47</v>
      </c>
      <c r="N11" s="96" t="s">
        <v>46</v>
      </c>
      <c r="O11" s="96" t="s">
        <v>110</v>
      </c>
      <c r="P11" s="96" t="s">
        <v>111</v>
      </c>
      <c r="Q11" s="96" t="s">
        <v>57</v>
      </c>
      <c r="S11" s="97" t="s">
        <v>116</v>
      </c>
      <c r="T11" s="97" t="s">
        <v>16</v>
      </c>
      <c r="U11" s="97" t="s">
        <v>17</v>
      </c>
      <c r="V11" s="97" t="s">
        <v>23</v>
      </c>
      <c r="W11" s="97" t="s">
        <v>26</v>
      </c>
      <c r="X11" s="97" t="s">
        <v>19</v>
      </c>
      <c r="Y11" s="97" t="s">
        <v>20</v>
      </c>
      <c r="Z11" s="97" t="s">
        <v>24</v>
      </c>
      <c r="AA11" s="97" t="s">
        <v>21</v>
      </c>
      <c r="AB11" s="97" t="s">
        <v>25</v>
      </c>
      <c r="AC11" s="97" t="s">
        <v>22</v>
      </c>
      <c r="AD11" s="97" t="s">
        <v>28</v>
      </c>
      <c r="AE11" s="97" t="s">
        <v>29</v>
      </c>
      <c r="AF11" s="97" t="s">
        <v>18</v>
      </c>
      <c r="AG11" s="97" t="s">
        <v>27</v>
      </c>
    </row>
    <row r="12" spans="2:34" ht="30" x14ac:dyDescent="0.25">
      <c r="B12" s="98" t="s">
        <v>79</v>
      </c>
      <c r="C12" s="99"/>
      <c r="D12" s="104">
        <v>40345.21520440001</v>
      </c>
      <c r="E12" s="100">
        <v>40345.21520440001</v>
      </c>
      <c r="F12" s="104">
        <v>10085.1227</v>
      </c>
      <c r="G12" s="104">
        <v>1790.2737</v>
      </c>
      <c r="H12" s="104">
        <v>209.06870000000001</v>
      </c>
      <c r="I12" s="104">
        <v>3257.6574000000001</v>
      </c>
      <c r="J12" s="104">
        <v>2334.0763000000002</v>
      </c>
      <c r="K12" s="104">
        <v>2147.9483</v>
      </c>
      <c r="L12" s="104">
        <v>2616.2856999999999</v>
      </c>
      <c r="M12" s="104">
        <v>2978.2150999999999</v>
      </c>
      <c r="N12" s="104">
        <v>2675.4108000000001</v>
      </c>
      <c r="O12" s="104">
        <v>72.753399999999999</v>
      </c>
      <c r="P12" s="104">
        <v>15.9739</v>
      </c>
      <c r="Q12" s="104">
        <v>620.9683</v>
      </c>
      <c r="S12" s="97" t="s">
        <v>79</v>
      </c>
      <c r="T12" s="97" t="s">
        <v>5</v>
      </c>
      <c r="U12" s="97">
        <v>40345.21520440001</v>
      </c>
      <c r="V12" s="97">
        <v>10085.1227</v>
      </c>
      <c r="W12" s="97">
        <v>620.9683</v>
      </c>
      <c r="X12" s="97">
        <v>1790.2737</v>
      </c>
      <c r="Y12" s="97">
        <v>209.06870000000001</v>
      </c>
      <c r="Z12" s="97">
        <v>3257.6574000000001</v>
      </c>
      <c r="AA12" s="97">
        <v>2334.0763000000002</v>
      </c>
      <c r="AB12" s="97">
        <v>2147.9483</v>
      </c>
      <c r="AC12" s="97">
        <v>2616.2856999999999</v>
      </c>
      <c r="AD12" s="97">
        <v>2978.2150999999999</v>
      </c>
      <c r="AE12" s="97">
        <v>2675.4108000000001</v>
      </c>
      <c r="AF12" s="97">
        <v>72.753399999999999</v>
      </c>
      <c r="AG12" s="97">
        <v>15.9739</v>
      </c>
    </row>
    <row r="13" spans="2:34" s="85" customFormat="1" ht="16.5" customHeight="1" x14ac:dyDescent="0.25">
      <c r="B13" s="83"/>
      <c r="C13" s="83"/>
      <c r="D13" s="83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</row>
    <row r="14" spans="2:34" ht="20.25" customHeight="1" x14ac:dyDescent="0.25"/>
    <row r="15" spans="2:34" ht="20.25" customHeight="1" x14ac:dyDescent="0.25">
      <c r="C15" s="92" t="s">
        <v>80</v>
      </c>
      <c r="D15" s="93"/>
      <c r="E15" s="107" t="s">
        <v>6</v>
      </c>
    </row>
    <row r="16" spans="2:34" ht="30" x14ac:dyDescent="0.25">
      <c r="B16" s="95" t="s">
        <v>50</v>
      </c>
      <c r="C16" s="96" t="s">
        <v>10</v>
      </c>
      <c r="D16" s="96" t="s">
        <v>51</v>
      </c>
      <c r="E16" s="96" t="s">
        <v>44</v>
      </c>
      <c r="F16" s="96" t="s">
        <v>109</v>
      </c>
      <c r="G16" s="96" t="s">
        <v>52</v>
      </c>
      <c r="H16" s="96" t="s">
        <v>53</v>
      </c>
      <c r="I16" s="96" t="s">
        <v>54</v>
      </c>
      <c r="J16" s="96" t="s">
        <v>55</v>
      </c>
      <c r="K16" s="96" t="s">
        <v>56</v>
      </c>
      <c r="L16" s="96" t="s">
        <v>45</v>
      </c>
      <c r="M16" s="96" t="s">
        <v>47</v>
      </c>
      <c r="N16" s="96" t="s">
        <v>46</v>
      </c>
      <c r="O16" s="96" t="s">
        <v>110</v>
      </c>
      <c r="P16" s="96" t="s">
        <v>111</v>
      </c>
      <c r="Q16" s="96" t="s">
        <v>57</v>
      </c>
      <c r="S16" s="97" t="s">
        <v>116</v>
      </c>
      <c r="T16" s="97" t="s">
        <v>16</v>
      </c>
      <c r="U16" s="97" t="s">
        <v>17</v>
      </c>
      <c r="V16" s="97" t="s">
        <v>23</v>
      </c>
      <c r="W16" s="97" t="s">
        <v>26</v>
      </c>
      <c r="X16" s="97" t="s">
        <v>19</v>
      </c>
      <c r="Y16" s="97" t="s">
        <v>20</v>
      </c>
      <c r="Z16" s="97" t="s">
        <v>24</v>
      </c>
      <c r="AA16" s="97" t="s">
        <v>21</v>
      </c>
      <c r="AB16" s="97" t="s">
        <v>25</v>
      </c>
      <c r="AC16" s="97" t="s">
        <v>22</v>
      </c>
      <c r="AD16" s="97" t="s">
        <v>28</v>
      </c>
      <c r="AE16" s="97" t="s">
        <v>29</v>
      </c>
      <c r="AF16" s="97" t="s">
        <v>18</v>
      </c>
      <c r="AG16" s="97" t="s">
        <v>27</v>
      </c>
    </row>
    <row r="17" spans="1:34" ht="30" x14ac:dyDescent="0.25">
      <c r="B17" s="98" t="s">
        <v>79</v>
      </c>
      <c r="C17" s="99"/>
      <c r="D17" s="104">
        <v>40917.962740499999</v>
      </c>
      <c r="E17" s="104">
        <v>40917.962740499999</v>
      </c>
      <c r="F17" s="100">
        <v>9619.0571</v>
      </c>
      <c r="G17" s="100">
        <v>1837.0037</v>
      </c>
      <c r="H17" s="100">
        <v>236.2414</v>
      </c>
      <c r="I17" s="100">
        <v>2819.6704</v>
      </c>
      <c r="J17" s="100">
        <v>2693.4915999999998</v>
      </c>
      <c r="K17" s="100">
        <v>2262.7649999999999</v>
      </c>
      <c r="L17" s="100">
        <v>2267.9965999999999</v>
      </c>
      <c r="M17" s="100">
        <v>3452.5016000000001</v>
      </c>
      <c r="N17" s="100">
        <v>2421.4182999999998</v>
      </c>
      <c r="O17" s="100">
        <v>194.56360000000001</v>
      </c>
      <c r="P17" s="100">
        <v>17.068999999999999</v>
      </c>
      <c r="Q17" s="100">
        <v>574.20190000000002</v>
      </c>
      <c r="S17" s="97" t="s">
        <v>79</v>
      </c>
      <c r="T17" s="97" t="s">
        <v>6</v>
      </c>
      <c r="U17" s="97">
        <v>40917.962740499999</v>
      </c>
      <c r="V17" s="97">
        <v>9619.0571</v>
      </c>
      <c r="W17" s="97">
        <v>574.20190000000002</v>
      </c>
      <c r="X17" s="97">
        <v>1837.0037</v>
      </c>
      <c r="Y17" s="97">
        <v>236.2414</v>
      </c>
      <c r="Z17" s="97">
        <v>2819.6704</v>
      </c>
      <c r="AA17" s="97">
        <v>2693.4915999999998</v>
      </c>
      <c r="AB17" s="97">
        <v>2262.7649999999999</v>
      </c>
      <c r="AC17" s="97">
        <v>2267.9965999999999</v>
      </c>
      <c r="AD17" s="97">
        <v>3452.5016000000001</v>
      </c>
      <c r="AE17" s="97">
        <v>2421.4182999999998</v>
      </c>
      <c r="AF17" s="97">
        <v>194.56360000000001</v>
      </c>
      <c r="AG17" s="97">
        <v>17.068999999999999</v>
      </c>
    </row>
    <row r="18" spans="1:34" ht="13.5" customHeight="1" x14ac:dyDescent="0.25"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</row>
    <row r="19" spans="1:34" ht="18" customHeight="1" x14ac:dyDescent="0.25">
      <c r="C19" s="87"/>
      <c r="D19" s="87"/>
      <c r="E19" s="88"/>
      <c r="F19" s="88"/>
      <c r="G19" s="88"/>
      <c r="H19" s="88"/>
      <c r="I19" s="88"/>
      <c r="J19" s="88"/>
      <c r="K19" s="88"/>
    </row>
    <row r="21" spans="1:34" ht="21.75" customHeight="1" x14ac:dyDescent="0.25">
      <c r="B21" s="92"/>
      <c r="C21" s="92" t="s">
        <v>80</v>
      </c>
      <c r="D21" s="93"/>
      <c r="E21" s="94" t="s">
        <v>82</v>
      </c>
    </row>
    <row r="22" spans="1:34" ht="30" x14ac:dyDescent="0.25">
      <c r="B22" s="95" t="s">
        <v>50</v>
      </c>
      <c r="C22" s="96" t="s">
        <v>10</v>
      </c>
      <c r="D22" s="96" t="s">
        <v>51</v>
      </c>
      <c r="E22" s="96" t="s">
        <v>44</v>
      </c>
      <c r="F22" s="96" t="s">
        <v>109</v>
      </c>
      <c r="G22" s="96" t="s">
        <v>52</v>
      </c>
      <c r="H22" s="96" t="s">
        <v>53</v>
      </c>
      <c r="I22" s="96" t="s">
        <v>54</v>
      </c>
      <c r="J22" s="96" t="s">
        <v>55</v>
      </c>
      <c r="K22" s="96" t="s">
        <v>56</v>
      </c>
      <c r="L22" s="96" t="s">
        <v>45</v>
      </c>
      <c r="M22" s="96" t="s">
        <v>47</v>
      </c>
      <c r="N22" s="96" t="s">
        <v>46</v>
      </c>
      <c r="O22" s="96" t="s">
        <v>110</v>
      </c>
      <c r="P22" s="96" t="s">
        <v>111</v>
      </c>
      <c r="Q22" s="96" t="s">
        <v>57</v>
      </c>
      <c r="S22" s="97" t="s">
        <v>116</v>
      </c>
      <c r="T22" s="97" t="s">
        <v>16</v>
      </c>
      <c r="U22" s="97" t="s">
        <v>17</v>
      </c>
      <c r="V22" s="97" t="s">
        <v>23</v>
      </c>
      <c r="W22" s="97" t="s">
        <v>26</v>
      </c>
      <c r="X22" s="97" t="s">
        <v>19</v>
      </c>
      <c r="Y22" s="97" t="s">
        <v>20</v>
      </c>
      <c r="Z22" s="97" t="s">
        <v>24</v>
      </c>
      <c r="AA22" s="97" t="s">
        <v>21</v>
      </c>
      <c r="AB22" s="97" t="s">
        <v>25</v>
      </c>
      <c r="AC22" s="97" t="s">
        <v>22</v>
      </c>
      <c r="AD22" s="97" t="s">
        <v>28</v>
      </c>
      <c r="AE22" s="97" t="s">
        <v>29</v>
      </c>
      <c r="AF22" s="97" t="s">
        <v>18</v>
      </c>
      <c r="AG22" s="97" t="s">
        <v>27</v>
      </c>
    </row>
    <row r="23" spans="1:34" ht="30" x14ac:dyDescent="0.25">
      <c r="B23" s="98" t="s">
        <v>79</v>
      </c>
      <c r="C23" s="99"/>
      <c r="D23" s="100">
        <v>48141.877100000012</v>
      </c>
      <c r="E23" s="100">
        <v>48141.877100000012</v>
      </c>
      <c r="F23" s="100">
        <v>11200</v>
      </c>
      <c r="G23" s="100">
        <v>2350</v>
      </c>
      <c r="H23" s="100">
        <v>498.93630000000002</v>
      </c>
      <c r="I23" s="100">
        <v>3200</v>
      </c>
      <c r="J23" s="100">
        <v>2530</v>
      </c>
      <c r="K23" s="100">
        <v>2800</v>
      </c>
      <c r="L23" s="100">
        <v>3150</v>
      </c>
      <c r="M23" s="100">
        <v>4250</v>
      </c>
      <c r="N23" s="100">
        <v>2694.29</v>
      </c>
      <c r="O23" s="100">
        <v>219.8569</v>
      </c>
      <c r="P23" s="100">
        <v>32.909999999999997</v>
      </c>
      <c r="Q23" s="100">
        <v>1471.2618</v>
      </c>
      <c r="S23" s="97" t="s">
        <v>79</v>
      </c>
      <c r="T23" s="97" t="s">
        <v>7</v>
      </c>
      <c r="U23" s="97">
        <v>48141.877100000012</v>
      </c>
      <c r="V23" s="97">
        <v>11200</v>
      </c>
      <c r="W23" s="97">
        <v>1471.2618</v>
      </c>
      <c r="X23" s="97">
        <v>2350</v>
      </c>
      <c r="Y23" s="97">
        <v>498.93630000000002</v>
      </c>
      <c r="Z23" s="97">
        <v>3200</v>
      </c>
      <c r="AA23" s="97">
        <v>2530</v>
      </c>
      <c r="AB23" s="97">
        <v>2800</v>
      </c>
      <c r="AC23" s="97">
        <v>3150</v>
      </c>
      <c r="AD23" s="97">
        <v>4250</v>
      </c>
      <c r="AE23" s="97">
        <v>2694.29</v>
      </c>
      <c r="AF23" s="97">
        <v>219.8569</v>
      </c>
      <c r="AG23" s="97">
        <v>32.909999999999997</v>
      </c>
    </row>
    <row r="24" spans="1:34" x14ac:dyDescent="0.25">
      <c r="B24" s="108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6" spans="1:34" s="85" customFormat="1" ht="15.75" x14ac:dyDescent="0.25">
      <c r="A26" s="86"/>
      <c r="B26" s="111" t="s">
        <v>117</v>
      </c>
      <c r="C26" s="83"/>
      <c r="D26" s="83"/>
      <c r="E26" s="84"/>
      <c r="F26" s="84"/>
      <c r="G26" s="84"/>
      <c r="H26" s="84"/>
      <c r="I26" s="84"/>
      <c r="J26" s="84"/>
      <c r="K26" s="84"/>
      <c r="L26" s="84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s="85" customFormat="1" x14ac:dyDescent="0.25">
      <c r="A27" s="112"/>
      <c r="B27" s="113" t="s">
        <v>30</v>
      </c>
      <c r="C27" s="223" t="s">
        <v>4</v>
      </c>
      <c r="D27" s="223"/>
      <c r="E27" s="223"/>
      <c r="F27" s="223" t="s">
        <v>5</v>
      </c>
      <c r="G27" s="223"/>
      <c r="H27" s="223"/>
      <c r="I27" s="223" t="s">
        <v>6</v>
      </c>
      <c r="J27" s="223"/>
      <c r="K27" s="223"/>
      <c r="L27" s="223" t="s">
        <v>7</v>
      </c>
      <c r="M27" s="223"/>
      <c r="N27" s="223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s="85" customFormat="1" ht="30" x14ac:dyDescent="0.25">
      <c r="A28" s="114" t="s">
        <v>8</v>
      </c>
      <c r="B28" s="115" t="s">
        <v>9</v>
      </c>
      <c r="C28" s="115" t="s">
        <v>10</v>
      </c>
      <c r="D28" s="115" t="s">
        <v>11</v>
      </c>
      <c r="E28" s="115" t="s">
        <v>12</v>
      </c>
      <c r="F28" s="115" t="s">
        <v>10</v>
      </c>
      <c r="G28" s="115" t="s">
        <v>11</v>
      </c>
      <c r="H28" s="115" t="s">
        <v>12</v>
      </c>
      <c r="I28" s="115" t="s">
        <v>10</v>
      </c>
      <c r="J28" s="115" t="s">
        <v>11</v>
      </c>
      <c r="K28" s="115" t="s">
        <v>12</v>
      </c>
      <c r="L28" s="115" t="s">
        <v>10</v>
      </c>
      <c r="M28" s="115" t="s">
        <v>11</v>
      </c>
      <c r="N28" s="115" t="s">
        <v>12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s="85" customFormat="1" ht="26.25" customHeight="1" x14ac:dyDescent="0.25">
      <c r="A29" s="116" t="s">
        <v>83</v>
      </c>
      <c r="B29" s="113" t="s">
        <v>79</v>
      </c>
      <c r="C29" s="117">
        <f>'Duty on Electricity '!C7</f>
        <v>0</v>
      </c>
      <c r="D29" s="117">
        <f>'Duty on Electricity '!D7</f>
        <v>34804.074407300002</v>
      </c>
      <c r="E29" s="117">
        <f>SUM(C29:D29)</f>
        <v>34804.074407300002</v>
      </c>
      <c r="F29" s="117">
        <f>'Duty on Electricity '!C12</f>
        <v>0</v>
      </c>
      <c r="G29" s="117">
        <f>'Duty on Electricity '!D12</f>
        <v>40345.21520440001</v>
      </c>
      <c r="H29" s="117">
        <f>SUM(F29:G29)</f>
        <v>40345.21520440001</v>
      </c>
      <c r="I29" s="117">
        <f>'Duty on Electricity '!C17</f>
        <v>0</v>
      </c>
      <c r="J29" s="117">
        <f>'Duty on Electricity '!D17</f>
        <v>40917.962740499999</v>
      </c>
      <c r="K29" s="117">
        <f>SUM(I29:J29)</f>
        <v>40917.962740499999</v>
      </c>
      <c r="L29" s="117">
        <f>'Duty on Electricity '!C23</f>
        <v>0</v>
      </c>
      <c r="M29" s="117">
        <f>'Duty on Electricity '!D23</f>
        <v>48141.877100000012</v>
      </c>
      <c r="N29" s="117">
        <f>SUM(L29:M29)</f>
        <v>48141.877100000012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</sheetData>
  <mergeCells count="4">
    <mergeCell ref="C27:E27"/>
    <mergeCell ref="F27:H27"/>
    <mergeCell ref="I27:K27"/>
    <mergeCell ref="L27:N27"/>
  </mergeCell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15"/>
  <sheetViews>
    <sheetView zoomScaleNormal="100" workbookViewId="0"/>
  </sheetViews>
  <sheetFormatPr defaultRowHeight="15" x14ac:dyDescent="0.25"/>
  <cols>
    <col min="1" max="1" width="4.5703125" style="2" customWidth="1"/>
    <col min="2" max="2" width="18" style="2" customWidth="1"/>
    <col min="3" max="3" width="31" style="2" customWidth="1"/>
    <col min="4" max="4" width="11.5703125" style="2" customWidth="1"/>
    <col min="5" max="5" width="12.28515625" style="2" customWidth="1"/>
    <col min="6" max="6" width="11.7109375" style="2" customWidth="1"/>
    <col min="7" max="7" width="10.28515625" style="2" customWidth="1"/>
    <col min="8" max="8" width="10" style="2" customWidth="1"/>
    <col min="9" max="9" width="12.140625" style="2" customWidth="1"/>
    <col min="10" max="10" width="10.5703125" style="2" customWidth="1"/>
    <col min="11" max="11" width="11" style="2" customWidth="1"/>
    <col min="12" max="12" width="12.42578125" style="2" customWidth="1"/>
    <col min="13" max="14" width="11" style="2" customWidth="1"/>
    <col min="15" max="15" width="12.42578125" style="2" customWidth="1"/>
    <col min="16" max="16384" width="9.140625" style="2"/>
  </cols>
  <sheetData>
    <row r="1" spans="2:15" x14ac:dyDescent="0.25">
      <c r="B1" s="71" t="s">
        <v>150</v>
      </c>
    </row>
    <row r="2" spans="2:15" ht="26.25" customHeight="1" x14ac:dyDescent="0.25">
      <c r="B2" s="6"/>
      <c r="C2" s="7" t="s">
        <v>30</v>
      </c>
      <c r="D2" s="213" t="s">
        <v>4</v>
      </c>
      <c r="E2" s="213"/>
      <c r="F2" s="213"/>
      <c r="G2" s="213" t="s">
        <v>5</v>
      </c>
      <c r="H2" s="213"/>
      <c r="I2" s="213"/>
      <c r="J2" s="213" t="s">
        <v>6</v>
      </c>
      <c r="K2" s="213"/>
      <c r="L2" s="213"/>
      <c r="M2" s="213" t="s">
        <v>7</v>
      </c>
      <c r="N2" s="213"/>
      <c r="O2" s="213"/>
    </row>
    <row r="3" spans="2:15" ht="39" customHeight="1" x14ac:dyDescent="0.25">
      <c r="B3" s="8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10</v>
      </c>
      <c r="H3" s="9" t="s">
        <v>11</v>
      </c>
      <c r="I3" s="9" t="s">
        <v>12</v>
      </c>
      <c r="J3" s="9" t="s">
        <v>10</v>
      </c>
      <c r="K3" s="9" t="s">
        <v>11</v>
      </c>
      <c r="L3" s="9" t="s">
        <v>12</v>
      </c>
      <c r="M3" s="9" t="s">
        <v>10</v>
      </c>
      <c r="N3" s="9" t="s">
        <v>11</v>
      </c>
      <c r="O3" s="9" t="s">
        <v>12</v>
      </c>
    </row>
    <row r="4" spans="2:15" ht="29.25" customHeight="1" x14ac:dyDescent="0.25">
      <c r="B4" s="214" t="s">
        <v>13</v>
      </c>
      <c r="C4" s="10" t="s">
        <v>14</v>
      </c>
      <c r="D4" s="11">
        <v>1919183.53</v>
      </c>
      <c r="E4" s="11"/>
      <c r="F4" s="12">
        <v>1919183.53</v>
      </c>
      <c r="G4" s="11">
        <v>2080465.43</v>
      </c>
      <c r="H4" s="11"/>
      <c r="I4" s="13"/>
      <c r="J4" s="12">
        <v>2010059.33</v>
      </c>
      <c r="K4" s="12"/>
      <c r="L4" s="12">
        <v>2010059.33</v>
      </c>
      <c r="M4" s="12">
        <v>1900279.83</v>
      </c>
      <c r="N4" s="12"/>
      <c r="O4" s="12">
        <v>1900279.83</v>
      </c>
    </row>
    <row r="5" spans="2:15" ht="30" x14ac:dyDescent="0.25">
      <c r="B5" s="214"/>
      <c r="C5" s="7" t="s">
        <v>0</v>
      </c>
      <c r="D5" s="11">
        <v>673005.29</v>
      </c>
      <c r="E5" s="11"/>
      <c r="F5" s="12">
        <v>673005.29</v>
      </c>
      <c r="G5" s="11">
        <v>761454.15</v>
      </c>
      <c r="H5" s="11"/>
      <c r="I5" s="13"/>
      <c r="J5" s="12">
        <v>650677.05000000005</v>
      </c>
      <c r="K5" s="12"/>
      <c r="L5" s="12">
        <v>650677.05000000005</v>
      </c>
      <c r="M5" s="12">
        <v>549959.18999999994</v>
      </c>
      <c r="N5" s="12"/>
      <c r="O5" s="12">
        <v>549959.18999999994</v>
      </c>
    </row>
    <row r="6" spans="2:15" ht="28.5" customHeight="1" x14ac:dyDescent="0.25">
      <c r="B6" s="214"/>
      <c r="C6" s="7" t="s">
        <v>15</v>
      </c>
      <c r="D6" s="11">
        <v>1246178.24</v>
      </c>
      <c r="E6" s="11">
        <v>1735645.5979212001</v>
      </c>
      <c r="F6" s="12">
        <v>2981823.8379212003</v>
      </c>
      <c r="G6" s="11">
        <v>1319011.28</v>
      </c>
      <c r="H6" s="11">
        <v>1961739.0985320001</v>
      </c>
      <c r="I6" s="12">
        <v>3280750.3785319999</v>
      </c>
      <c r="J6" s="12">
        <v>1359382.28</v>
      </c>
      <c r="K6" s="12">
        <v>1874679.4738574999</v>
      </c>
      <c r="L6" s="12">
        <v>3234061.7538574999</v>
      </c>
      <c r="M6" s="12">
        <v>1350320.64</v>
      </c>
      <c r="N6" s="12">
        <v>1831093.3476</v>
      </c>
      <c r="O6" s="12">
        <v>3181413.9875999996</v>
      </c>
    </row>
    <row r="7" spans="2:15" ht="24.75" customHeight="1" x14ac:dyDescent="0.25">
      <c r="B7" s="214"/>
      <c r="C7" s="7" t="s">
        <v>2</v>
      </c>
      <c r="D7" s="11">
        <v>444964.86</v>
      </c>
      <c r="E7" s="11">
        <v>585595.72940890002</v>
      </c>
      <c r="F7" s="12">
        <v>1030560.5894089</v>
      </c>
      <c r="G7" s="11">
        <v>487451.63</v>
      </c>
      <c r="H7" s="11">
        <v>658614.04721510003</v>
      </c>
      <c r="I7" s="12">
        <v>1146065.6772151</v>
      </c>
      <c r="J7" s="12">
        <v>588701.25</v>
      </c>
      <c r="K7" s="12">
        <v>795458.19217627298</v>
      </c>
      <c r="L7" s="12">
        <v>1384159.4421762731</v>
      </c>
      <c r="M7" s="12">
        <v>446866.89</v>
      </c>
      <c r="N7" s="12">
        <v>959890.21550000005</v>
      </c>
      <c r="O7" s="12">
        <v>1406757.1055000001</v>
      </c>
    </row>
    <row r="8" spans="2:15" ht="22.5" customHeight="1" x14ac:dyDescent="0.25">
      <c r="B8" s="214"/>
      <c r="C8" s="7" t="s">
        <v>3</v>
      </c>
      <c r="D8" s="11">
        <v>1691143.1</v>
      </c>
      <c r="E8" s="11">
        <v>2321241.3273300999</v>
      </c>
      <c r="F8" s="12">
        <v>4012384.4273301</v>
      </c>
      <c r="G8" s="11">
        <v>1806462.91</v>
      </c>
      <c r="H8" s="11">
        <v>2620353.1457471009</v>
      </c>
      <c r="I8" s="12">
        <v>4426816.0557471011</v>
      </c>
      <c r="J8" s="12">
        <v>1948083.53</v>
      </c>
      <c r="K8" s="12">
        <v>2670137.6660330002</v>
      </c>
      <c r="L8" s="12">
        <v>4618221.196033</v>
      </c>
      <c r="M8" s="12">
        <v>1797187.53</v>
      </c>
      <c r="N8" s="12">
        <v>2790983.5630999999</v>
      </c>
      <c r="O8" s="12">
        <v>4588171.0931000002</v>
      </c>
    </row>
    <row r="9" spans="2:15" x14ac:dyDescent="0.25">
      <c r="B9" s="3"/>
      <c r="C9" s="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4" t="s">
        <v>41</v>
      </c>
      <c r="C10" s="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4" t="s">
        <v>42</v>
      </c>
    </row>
    <row r="12" spans="2:15" x14ac:dyDescent="0.25">
      <c r="B12" s="3" t="s">
        <v>43</v>
      </c>
    </row>
    <row r="13" spans="2:15" x14ac:dyDescent="0.25">
      <c r="B13" s="14"/>
    </row>
    <row r="15" spans="2:15" x14ac:dyDescent="0.25">
      <c r="B15" s="71"/>
    </row>
  </sheetData>
  <mergeCells count="5">
    <mergeCell ref="D2:F2"/>
    <mergeCell ref="G2:I2"/>
    <mergeCell ref="J2:L2"/>
    <mergeCell ref="M2:O2"/>
    <mergeCell ref="B4:B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8"/>
  <sheetViews>
    <sheetView zoomScaleNormal="100" workbookViewId="0"/>
  </sheetViews>
  <sheetFormatPr defaultRowHeight="12.75" x14ac:dyDescent="0.2"/>
  <cols>
    <col min="1" max="1" width="32.28515625" bestFit="1" customWidth="1"/>
    <col min="2" max="2" width="10.7109375" customWidth="1"/>
    <col min="3" max="3" width="12" customWidth="1"/>
    <col min="4" max="4" width="12" bestFit="1" customWidth="1"/>
    <col min="5" max="6" width="11.42578125" bestFit="1" customWidth="1"/>
    <col min="7" max="7" width="9.42578125" bestFit="1" customWidth="1"/>
    <col min="8" max="8" width="10.5703125" customWidth="1"/>
    <col min="9" max="10" width="10.42578125" customWidth="1"/>
    <col min="11" max="11" width="11.140625" customWidth="1"/>
    <col min="12" max="12" width="12" bestFit="1" customWidth="1"/>
    <col min="13" max="13" width="10.42578125" customWidth="1"/>
    <col min="14" max="14" width="8.85546875" customWidth="1"/>
    <col min="15" max="15" width="10.85546875" customWidth="1"/>
    <col min="16" max="16" width="10.5703125" customWidth="1"/>
  </cols>
  <sheetData>
    <row r="1" spans="1:16" x14ac:dyDescent="0.2">
      <c r="A1" s="71" t="s">
        <v>151</v>
      </c>
    </row>
    <row r="2" spans="1:16" x14ac:dyDescent="0.2">
      <c r="B2" s="61" t="s">
        <v>104</v>
      </c>
      <c r="C2" s="61"/>
    </row>
    <row r="3" spans="1:16" x14ac:dyDescent="0.2">
      <c r="B3" s="61" t="s">
        <v>96</v>
      </c>
    </row>
    <row r="4" spans="1:16" ht="30" x14ac:dyDescent="0.2">
      <c r="A4" s="62" t="s">
        <v>97</v>
      </c>
      <c r="B4" s="63" t="s">
        <v>10</v>
      </c>
      <c r="C4" s="63" t="s">
        <v>51</v>
      </c>
      <c r="D4" s="63" t="s">
        <v>44</v>
      </c>
      <c r="E4" s="63" t="s">
        <v>109</v>
      </c>
      <c r="F4" s="63" t="s">
        <v>52</v>
      </c>
      <c r="G4" s="63" t="s">
        <v>53</v>
      </c>
      <c r="H4" s="63" t="s">
        <v>54</v>
      </c>
      <c r="I4" s="63" t="s">
        <v>55</v>
      </c>
      <c r="J4" s="63" t="s">
        <v>56</v>
      </c>
      <c r="K4" s="63" t="s">
        <v>45</v>
      </c>
      <c r="L4" s="63" t="s">
        <v>47</v>
      </c>
      <c r="M4" s="63" t="s">
        <v>46</v>
      </c>
      <c r="N4" s="63" t="s">
        <v>110</v>
      </c>
      <c r="O4" s="63" t="s">
        <v>111</v>
      </c>
      <c r="P4" s="63" t="s">
        <v>57</v>
      </c>
    </row>
    <row r="5" spans="1:16" ht="16.5" customHeight="1" x14ac:dyDescent="0.2">
      <c r="A5" s="64" t="s">
        <v>98</v>
      </c>
      <c r="B5" s="65"/>
      <c r="C5" s="65">
        <v>1735645.5979212001</v>
      </c>
      <c r="D5" s="65">
        <v>0</v>
      </c>
      <c r="E5" s="65">
        <v>205151.06479999999</v>
      </c>
      <c r="F5" s="65">
        <v>40649.491800000003</v>
      </c>
      <c r="G5" s="65">
        <v>33497.071343199998</v>
      </c>
      <c r="H5" s="65">
        <v>59185.874500000013</v>
      </c>
      <c r="I5" s="65">
        <v>118882.3391</v>
      </c>
      <c r="J5" s="65">
        <v>87633.4234</v>
      </c>
      <c r="K5" s="65">
        <v>95663.916700000002</v>
      </c>
      <c r="L5" s="65">
        <v>218332.14439999999</v>
      </c>
      <c r="M5" s="65">
        <v>102041.6718308</v>
      </c>
      <c r="N5" s="65">
        <v>35517.060299999997</v>
      </c>
      <c r="O5" s="65">
        <v>72939.895599999989</v>
      </c>
      <c r="P5" s="65">
        <v>120836.3135</v>
      </c>
    </row>
    <row r="6" spans="1:16" ht="17.25" customHeight="1" x14ac:dyDescent="0.2">
      <c r="A6" s="66" t="s">
        <v>99</v>
      </c>
      <c r="B6" s="65"/>
      <c r="C6" s="65">
        <v>585595.72940890002</v>
      </c>
      <c r="D6" s="65">
        <v>0</v>
      </c>
      <c r="E6" s="65">
        <v>38502.495499999997</v>
      </c>
      <c r="F6" s="65">
        <v>18997.5834</v>
      </c>
      <c r="G6" s="65">
        <v>19258.960500000001</v>
      </c>
      <c r="H6" s="65">
        <v>26018.4185</v>
      </c>
      <c r="I6" s="65">
        <v>28117.308799999999</v>
      </c>
      <c r="J6" s="65">
        <v>39673.758300000001</v>
      </c>
      <c r="K6" s="65">
        <v>39211.472700000013</v>
      </c>
      <c r="L6" s="65">
        <v>60443.306799999998</v>
      </c>
      <c r="M6" s="65">
        <v>29228.713970500001</v>
      </c>
      <c r="N6" s="65">
        <v>18613.878100000002</v>
      </c>
      <c r="O6" s="65">
        <v>15884.195900000001</v>
      </c>
      <c r="P6" s="65">
        <v>25443.435700000002</v>
      </c>
    </row>
    <row r="7" spans="1:16" ht="18.75" customHeight="1" x14ac:dyDescent="0.2">
      <c r="A7" s="53" t="s">
        <v>100</v>
      </c>
      <c r="B7" s="65"/>
      <c r="C7" s="65">
        <v>2321241.3273300999</v>
      </c>
      <c r="D7" s="65">
        <v>0</v>
      </c>
      <c r="E7" s="65">
        <v>243653.56030000001</v>
      </c>
      <c r="F7" s="65">
        <v>59647.075199999992</v>
      </c>
      <c r="G7" s="65">
        <v>52756.031843199999</v>
      </c>
      <c r="H7" s="65">
        <v>85204.293000000005</v>
      </c>
      <c r="I7" s="65">
        <v>146999.64790000001</v>
      </c>
      <c r="J7" s="65">
        <v>127307.1817</v>
      </c>
      <c r="K7" s="65">
        <v>134875.38939999999</v>
      </c>
      <c r="L7" s="65">
        <v>278775.45120000001</v>
      </c>
      <c r="M7" s="65">
        <v>131270.3858013</v>
      </c>
      <c r="N7" s="65">
        <v>54130.938399999999</v>
      </c>
      <c r="O7" s="65">
        <v>88824.09150000001</v>
      </c>
      <c r="P7" s="65">
        <v>146279.74919999999</v>
      </c>
    </row>
    <row r="9" spans="1:16" x14ac:dyDescent="0.2">
      <c r="B9" s="61" t="s">
        <v>101</v>
      </c>
    </row>
    <row r="10" spans="1:16" ht="30" x14ac:dyDescent="0.2">
      <c r="A10" s="62" t="s">
        <v>97</v>
      </c>
      <c r="B10" s="63" t="s">
        <v>10</v>
      </c>
      <c r="C10" s="63" t="s">
        <v>51</v>
      </c>
      <c r="D10" s="63" t="s">
        <v>44</v>
      </c>
      <c r="E10" s="63" t="s">
        <v>109</v>
      </c>
      <c r="F10" s="63" t="s">
        <v>52</v>
      </c>
      <c r="G10" s="63" t="s">
        <v>53</v>
      </c>
      <c r="H10" s="63" t="s">
        <v>54</v>
      </c>
      <c r="I10" s="63" t="s">
        <v>55</v>
      </c>
      <c r="J10" s="63" t="s">
        <v>56</v>
      </c>
      <c r="K10" s="63" t="s">
        <v>45</v>
      </c>
      <c r="L10" s="63" t="s">
        <v>47</v>
      </c>
      <c r="M10" s="63" t="s">
        <v>46</v>
      </c>
      <c r="N10" s="63" t="s">
        <v>110</v>
      </c>
      <c r="O10" s="63" t="s">
        <v>111</v>
      </c>
      <c r="P10" s="63" t="s">
        <v>57</v>
      </c>
    </row>
    <row r="11" spans="1:16" ht="15.75" customHeight="1" x14ac:dyDescent="0.2">
      <c r="A11" s="64" t="s">
        <v>98</v>
      </c>
      <c r="B11" s="65"/>
      <c r="C11" s="65">
        <v>1961739.0985320001</v>
      </c>
      <c r="D11" s="65">
        <v>0</v>
      </c>
      <c r="E11" s="65">
        <v>229490.57819999999</v>
      </c>
      <c r="F11" s="65">
        <v>44885.943900000013</v>
      </c>
      <c r="G11" s="65">
        <v>38658.194425000002</v>
      </c>
      <c r="H11" s="65">
        <v>65672.058199999999</v>
      </c>
      <c r="I11" s="65">
        <v>132724.5416</v>
      </c>
      <c r="J11" s="65">
        <v>99232.690300000017</v>
      </c>
      <c r="K11" s="65">
        <v>108479.5812</v>
      </c>
      <c r="L11" s="65">
        <v>256888.31580000001</v>
      </c>
      <c r="M11" s="65">
        <v>116507.9960648</v>
      </c>
      <c r="N11" s="65">
        <v>41140.698499999999</v>
      </c>
      <c r="O11" s="65">
        <v>83234.949200000003</v>
      </c>
      <c r="P11" s="65">
        <v>136172.9314</v>
      </c>
    </row>
    <row r="12" spans="1:16" ht="17.25" customHeight="1" x14ac:dyDescent="0.2">
      <c r="A12" s="66" t="s">
        <v>99</v>
      </c>
      <c r="B12" s="65"/>
      <c r="C12" s="65">
        <v>658614.04721510003</v>
      </c>
      <c r="D12" s="65">
        <v>0</v>
      </c>
      <c r="E12" s="65">
        <v>49505.694599999988</v>
      </c>
      <c r="F12" s="65">
        <v>20208.982100000001</v>
      </c>
      <c r="G12" s="65">
        <v>17493.4937035</v>
      </c>
      <c r="H12" s="65">
        <v>33874.0576</v>
      </c>
      <c r="I12" s="65">
        <v>32254.117399999999</v>
      </c>
      <c r="J12" s="65">
        <v>38640.329899999997</v>
      </c>
      <c r="K12" s="65">
        <v>41912.196799999998</v>
      </c>
      <c r="L12" s="65">
        <v>73089.194499999998</v>
      </c>
      <c r="M12" s="65">
        <v>29467.252199999999</v>
      </c>
      <c r="N12" s="65">
        <v>22338.4588</v>
      </c>
      <c r="O12" s="65">
        <v>18185.212100000001</v>
      </c>
      <c r="P12" s="65">
        <v>37568.225300000013</v>
      </c>
    </row>
    <row r="13" spans="1:16" ht="20.25" customHeight="1" x14ac:dyDescent="0.2">
      <c r="A13" s="53" t="s">
        <v>100</v>
      </c>
      <c r="B13" s="65"/>
      <c r="C13" s="65">
        <v>2620353.1457471009</v>
      </c>
      <c r="D13" s="65">
        <v>0</v>
      </c>
      <c r="E13" s="65">
        <v>278996.27279999992</v>
      </c>
      <c r="F13" s="65">
        <v>65094.926000000007</v>
      </c>
      <c r="G13" s="65">
        <v>56151.688128500013</v>
      </c>
      <c r="H13" s="65">
        <v>99546.1158</v>
      </c>
      <c r="I13" s="65">
        <v>164978.65900000001</v>
      </c>
      <c r="J13" s="65">
        <v>137873.0202</v>
      </c>
      <c r="K13" s="65">
        <v>150391.77799999999</v>
      </c>
      <c r="L13" s="65">
        <v>329977.51030000002</v>
      </c>
      <c r="M13" s="65">
        <v>145975.2482648</v>
      </c>
      <c r="N13" s="65">
        <v>63479.157300000013</v>
      </c>
      <c r="O13" s="65">
        <v>101420.16130000001</v>
      </c>
      <c r="P13" s="65">
        <v>173741.15669999999</v>
      </c>
    </row>
    <row r="15" spans="1:16" x14ac:dyDescent="0.2">
      <c r="B15" s="61" t="s">
        <v>102</v>
      </c>
    </row>
    <row r="16" spans="1:16" ht="30" x14ac:dyDescent="0.2">
      <c r="A16" s="62" t="s">
        <v>97</v>
      </c>
      <c r="B16" s="63" t="s">
        <v>10</v>
      </c>
      <c r="C16" s="63" t="s">
        <v>51</v>
      </c>
      <c r="D16" s="63" t="s">
        <v>44</v>
      </c>
      <c r="E16" s="63" t="s">
        <v>109</v>
      </c>
      <c r="F16" s="63" t="s">
        <v>52</v>
      </c>
      <c r="G16" s="63" t="s">
        <v>53</v>
      </c>
      <c r="H16" s="63" t="s">
        <v>54</v>
      </c>
      <c r="I16" s="63" t="s">
        <v>55</v>
      </c>
      <c r="J16" s="63" t="s">
        <v>56</v>
      </c>
      <c r="K16" s="63" t="s">
        <v>45</v>
      </c>
      <c r="L16" s="63" t="s">
        <v>47</v>
      </c>
      <c r="M16" s="63" t="s">
        <v>46</v>
      </c>
      <c r="N16" s="63" t="s">
        <v>110</v>
      </c>
      <c r="O16" s="63" t="s">
        <v>111</v>
      </c>
      <c r="P16" s="63" t="s">
        <v>57</v>
      </c>
    </row>
    <row r="17" spans="1:16" ht="19.5" customHeight="1" x14ac:dyDescent="0.2">
      <c r="A17" s="64" t="s">
        <v>98</v>
      </c>
      <c r="B17" s="65"/>
      <c r="C17" s="65">
        <v>1874679.4738574999</v>
      </c>
      <c r="D17" s="65">
        <v>0</v>
      </c>
      <c r="E17" s="65">
        <v>225167.20269999999</v>
      </c>
      <c r="F17" s="65">
        <v>42323.6875</v>
      </c>
      <c r="G17" s="65">
        <v>37364.494200000001</v>
      </c>
      <c r="H17" s="65">
        <v>62768.448499999999</v>
      </c>
      <c r="I17" s="65">
        <v>133281.7879</v>
      </c>
      <c r="J17" s="65">
        <v>95294.121700000003</v>
      </c>
      <c r="K17" s="65">
        <v>105341.3017</v>
      </c>
      <c r="L17" s="65">
        <v>240644.1355</v>
      </c>
      <c r="M17" s="65">
        <v>108717.771077</v>
      </c>
      <c r="N17" s="65">
        <v>38250.132400000002</v>
      </c>
      <c r="O17" s="65">
        <v>83585.076000000001</v>
      </c>
      <c r="P17" s="65">
        <v>133854.69399999999</v>
      </c>
    </row>
    <row r="18" spans="1:16" ht="20.25" customHeight="1" x14ac:dyDescent="0.2">
      <c r="A18" s="66" t="s">
        <v>99</v>
      </c>
      <c r="B18" s="65"/>
      <c r="C18" s="65">
        <v>795458.19217627298</v>
      </c>
      <c r="D18" s="65">
        <v>0</v>
      </c>
      <c r="E18" s="65">
        <v>58022.373800000001</v>
      </c>
      <c r="F18" s="65">
        <v>21545.007600000001</v>
      </c>
      <c r="G18" s="65">
        <v>21052.649600000001</v>
      </c>
      <c r="H18" s="65">
        <v>38799.297500000001</v>
      </c>
      <c r="I18" s="65">
        <v>42161.006600000001</v>
      </c>
      <c r="J18" s="65">
        <v>44819.685399999988</v>
      </c>
      <c r="K18" s="65">
        <v>42302.049099999997</v>
      </c>
      <c r="L18" s="65">
        <v>125749.0468</v>
      </c>
      <c r="M18" s="65">
        <v>34196.4403532</v>
      </c>
      <c r="N18" s="65">
        <v>26244.952300000001</v>
      </c>
      <c r="O18" s="65">
        <v>18958.742300000002</v>
      </c>
      <c r="P18" s="65">
        <v>40671.212099999997</v>
      </c>
    </row>
    <row r="19" spans="1:16" ht="22.5" customHeight="1" x14ac:dyDescent="0.2">
      <c r="A19" s="53" t="s">
        <v>100</v>
      </c>
      <c r="B19" s="65"/>
      <c r="C19" s="65">
        <v>2670137.6660330002</v>
      </c>
      <c r="D19" s="65">
        <v>0</v>
      </c>
      <c r="E19" s="65">
        <v>283189.57650000002</v>
      </c>
      <c r="F19" s="65">
        <v>63868.695099999997</v>
      </c>
      <c r="G19" s="65">
        <v>58417.143799999998</v>
      </c>
      <c r="H19" s="65">
        <v>101567.746</v>
      </c>
      <c r="I19" s="65">
        <v>175442.79449999999</v>
      </c>
      <c r="J19" s="65">
        <v>140113.80710000001</v>
      </c>
      <c r="K19" s="65">
        <v>147643.35079999999</v>
      </c>
      <c r="L19" s="65">
        <v>366393.18229999999</v>
      </c>
      <c r="M19" s="65">
        <v>142914.2114302</v>
      </c>
      <c r="N19" s="65">
        <v>64495.084700000007</v>
      </c>
      <c r="O19" s="65">
        <v>102543.8183</v>
      </c>
      <c r="P19" s="65">
        <v>174525.90609999999</v>
      </c>
    </row>
    <row r="21" spans="1:16" x14ac:dyDescent="0.2">
      <c r="B21" s="61" t="s">
        <v>103</v>
      </c>
    </row>
    <row r="22" spans="1:16" ht="30" x14ac:dyDescent="0.2">
      <c r="A22" s="62" t="s">
        <v>97</v>
      </c>
      <c r="B22" s="63" t="s">
        <v>10</v>
      </c>
      <c r="C22" s="63" t="s">
        <v>51</v>
      </c>
      <c r="D22" s="63" t="s">
        <v>44</v>
      </c>
      <c r="E22" s="63" t="s">
        <v>109</v>
      </c>
      <c r="F22" s="63" t="s">
        <v>52</v>
      </c>
      <c r="G22" s="63" t="s">
        <v>53</v>
      </c>
      <c r="H22" s="63" t="s">
        <v>54</v>
      </c>
      <c r="I22" s="63" t="s">
        <v>55</v>
      </c>
      <c r="J22" s="63" t="s">
        <v>56</v>
      </c>
      <c r="K22" s="63" t="s">
        <v>45</v>
      </c>
      <c r="L22" s="63" t="s">
        <v>47</v>
      </c>
      <c r="M22" s="63" t="s">
        <v>46</v>
      </c>
      <c r="N22" s="63" t="s">
        <v>110</v>
      </c>
      <c r="O22" s="63" t="s">
        <v>111</v>
      </c>
      <c r="P22" s="63" t="s">
        <v>57</v>
      </c>
    </row>
    <row r="23" spans="1:16" ht="16.5" customHeight="1" x14ac:dyDescent="0.2">
      <c r="A23" s="64" t="s">
        <v>98</v>
      </c>
      <c r="B23" s="65"/>
      <c r="C23" s="65">
        <v>1831093.3476</v>
      </c>
      <c r="D23" s="65">
        <v>0</v>
      </c>
      <c r="E23" s="65">
        <v>218262.64</v>
      </c>
      <c r="F23" s="65">
        <v>41348.612999999998</v>
      </c>
      <c r="G23" s="65">
        <v>39070.953000000001</v>
      </c>
      <c r="H23" s="65">
        <v>57959.63</v>
      </c>
      <c r="I23" s="65">
        <v>114994.9375</v>
      </c>
      <c r="J23" s="65">
        <v>101770.0475</v>
      </c>
      <c r="K23" s="65">
        <v>96520.58</v>
      </c>
      <c r="L23" s="65">
        <v>223485.01</v>
      </c>
      <c r="M23" s="65">
        <v>104623.59819999999</v>
      </c>
      <c r="N23" s="65">
        <v>45453.089699999997</v>
      </c>
      <c r="O23" s="65">
        <v>87926.9</v>
      </c>
      <c r="P23" s="65">
        <v>133008.432</v>
      </c>
    </row>
    <row r="24" spans="1:16" ht="18" customHeight="1" x14ac:dyDescent="0.2">
      <c r="A24" s="66" t="s">
        <v>99</v>
      </c>
      <c r="B24" s="65"/>
      <c r="C24" s="65">
        <v>959890.21550000005</v>
      </c>
      <c r="D24" s="65">
        <v>0</v>
      </c>
      <c r="E24" s="65">
        <v>71235.127200000003</v>
      </c>
      <c r="F24" s="65">
        <v>26995</v>
      </c>
      <c r="G24" s="65">
        <v>27881.093700000001</v>
      </c>
      <c r="H24" s="65">
        <v>49240.37</v>
      </c>
      <c r="I24" s="65">
        <v>44714.109900000003</v>
      </c>
      <c r="J24" s="65">
        <v>46210.141099999993</v>
      </c>
      <c r="K24" s="65">
        <v>40648.737300000001</v>
      </c>
      <c r="L24" s="65">
        <v>83316.649999999994</v>
      </c>
      <c r="M24" s="65">
        <v>41347.392899999999</v>
      </c>
      <c r="N24" s="65">
        <v>44329.839399999997</v>
      </c>
      <c r="O24" s="65">
        <v>29830.94</v>
      </c>
      <c r="P24" s="65">
        <v>47692.192799999997</v>
      </c>
    </row>
    <row r="25" spans="1:16" ht="21.75" customHeight="1" x14ac:dyDescent="0.2">
      <c r="A25" s="53" t="s">
        <v>100</v>
      </c>
      <c r="B25" s="65"/>
      <c r="C25" s="65">
        <v>2790983.5630999999</v>
      </c>
      <c r="D25" s="65">
        <v>0</v>
      </c>
      <c r="E25" s="65">
        <v>289497.7672</v>
      </c>
      <c r="F25" s="65">
        <v>68343.612999999998</v>
      </c>
      <c r="G25" s="65">
        <v>66952.046700000006</v>
      </c>
      <c r="H25" s="65">
        <v>107200</v>
      </c>
      <c r="I25" s="65">
        <v>159709.04740000001</v>
      </c>
      <c r="J25" s="65">
        <v>147980.18859999999</v>
      </c>
      <c r="K25" s="65">
        <v>137169.3173</v>
      </c>
      <c r="L25" s="65">
        <v>306801.65999999997</v>
      </c>
      <c r="M25" s="65">
        <v>145970.99110000001</v>
      </c>
      <c r="N25" s="65">
        <v>89782.929100000008</v>
      </c>
      <c r="O25" s="65">
        <v>117757.84</v>
      </c>
      <c r="P25" s="65">
        <v>180700.62479999999</v>
      </c>
    </row>
    <row r="28" spans="1:16" x14ac:dyDescent="0.2">
      <c r="A28" s="7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FileInfo</vt:lpstr>
      <vt:lpstr>Centre-State Revenues-Energy</vt:lpstr>
      <vt:lpstr>Select States Revenue-Energy</vt:lpstr>
      <vt:lpstr> Final Coal revenues</vt:lpstr>
      <vt:lpstr>Final Petroleum revenues </vt:lpstr>
      <vt:lpstr>Duty on Electricity </vt:lpstr>
      <vt:lpstr>GrossRevenues_Centre_States</vt:lpstr>
      <vt:lpstr>TaxNT&amp;TotRevenues-Select states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2019-04-25T06:25:04Z</dcterms:created>
  <dcterms:modified xsi:type="dcterms:W3CDTF">2022-03-30T10:04:43Z</dcterms:modified>
</cp:coreProperties>
</file>